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6390" tabRatio="815" activeTab="0"/>
  </bookViews>
  <sheets>
    <sheet name="Titulní strana" sheetId="1" r:id="rId1"/>
    <sheet name="NSS-A" sheetId="2" r:id="rId2"/>
    <sheet name="NSS-B" sheetId="3" r:id="rId3"/>
  </sheets>
  <definedNames>
    <definedName name="Excel_BuiltIn_Print_Area_10">#REF!</definedName>
    <definedName name="Excel_BuiltIn_Print_Area_12">#REF!</definedName>
    <definedName name="Excel_BuiltIn_Print_Area_14">#REF!</definedName>
    <definedName name="Excel_BuiltIn_Print_Area_16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8">#REF!</definedName>
    <definedName name="Excel_BuiltIn_Print_Area_9">#REF!</definedName>
    <definedName name="_xlnm.Print_Area" localSheetId="1">'NSS-A'!$A$1:$AA$21</definedName>
    <definedName name="_xlnm.Print_Area" localSheetId="2">'NSS-B'!$A$1:$AA$21</definedName>
    <definedName name="_xlnm.Print_Area" localSheetId="0">'Titulní strana'!$A$1:$E$48</definedName>
  </definedNames>
  <calcPr fullCalcOnLoad="1"/>
</workbook>
</file>

<file path=xl/sharedStrings.xml><?xml version="1.0" encoding="utf-8"?>
<sst xmlns="http://schemas.openxmlformats.org/spreadsheetml/2006/main" count="265" uniqueCount="157">
  <si>
    <t>Datum konání:</t>
  </si>
  <si>
    <t>Místo konání:</t>
  </si>
  <si>
    <t>Vyhlašovatel:</t>
  </si>
  <si>
    <t>Svaz modelářů České Republiky</t>
  </si>
  <si>
    <t>Pořadatel:</t>
  </si>
  <si>
    <t>Ředitel soutěže:</t>
  </si>
  <si>
    <t>Hlavní pořadatel:</t>
  </si>
  <si>
    <t>Tech. zabezpečení:</t>
  </si>
  <si>
    <t>Hlavní rozhodčí:</t>
  </si>
  <si>
    <t>Licence</t>
  </si>
  <si>
    <t>Ved.startov. č. 1:</t>
  </si>
  <si>
    <t>F2, DS</t>
  </si>
  <si>
    <t>Ved.startov. č. 2:</t>
  </si>
  <si>
    <t>F4</t>
  </si>
  <si>
    <t>Rozhodčí:</t>
  </si>
  <si>
    <t xml:space="preserve"> start. č.1:</t>
  </si>
  <si>
    <t>start. č. 2:</t>
  </si>
  <si>
    <t>Bodovací komise:</t>
  </si>
  <si>
    <t>Zahájení:</t>
  </si>
  <si>
    <t>Ukončení:</t>
  </si>
  <si>
    <t>Počasí:</t>
  </si>
  <si>
    <t>V průběhu soutěže nebyl podán žádný písemný protest.</t>
  </si>
  <si>
    <t>Všem rozhodčím, závodníkům a technickému personálu děkujeme za příspěvek k hladkému</t>
  </si>
  <si>
    <t>průběhu soutěže.</t>
  </si>
  <si>
    <t>Poř.</t>
  </si>
  <si>
    <t>Přijmení a jméno</t>
  </si>
  <si>
    <t>Klub</t>
  </si>
  <si>
    <t>Jméno modelu</t>
  </si>
  <si>
    <t>Měřítko</t>
  </si>
  <si>
    <t>Stavební zkouška</t>
  </si>
  <si>
    <t>Celkem st. zk.</t>
  </si>
  <si>
    <t>Body MiČR</t>
  </si>
  <si>
    <t>1.</t>
  </si>
  <si>
    <t>2.</t>
  </si>
  <si>
    <t>3.</t>
  </si>
  <si>
    <t>Podpis</t>
  </si>
  <si>
    <t>Jízdní zkouška</t>
  </si>
  <si>
    <t>Ved. startoviště</t>
  </si>
  <si>
    <t>Rozhodčí</t>
  </si>
  <si>
    <t>Hlavní rozhodčí</t>
  </si>
  <si>
    <t>Sekretář</t>
  </si>
  <si>
    <t>1:25</t>
  </si>
  <si>
    <t>Bohuslav Ferjančič</t>
  </si>
  <si>
    <t>R-41</t>
  </si>
  <si>
    <t>Lubomír Jedlička</t>
  </si>
  <si>
    <t>R-125</t>
  </si>
  <si>
    <t>František Hosnedl</t>
  </si>
  <si>
    <t>R-27</t>
  </si>
  <si>
    <t>1:20</t>
  </si>
  <si>
    <t>1:10</t>
  </si>
  <si>
    <t>KLoM Plzeň-Letkov</t>
  </si>
  <si>
    <t>Otakar Holan</t>
  </si>
  <si>
    <t>Jan Jedlička</t>
  </si>
  <si>
    <t>R-24</t>
  </si>
  <si>
    <t>Emler Vratislav</t>
  </si>
  <si>
    <t>CZ-11/A</t>
  </si>
  <si>
    <t>Bohuslav Cirhan</t>
  </si>
  <si>
    <t>"NAUTILUS"Proboštov</t>
  </si>
  <si>
    <t>Petr Jíša</t>
  </si>
  <si>
    <t>R-85</t>
  </si>
  <si>
    <t>CZ-02/A/OS</t>
  </si>
  <si>
    <t>KLM "Royal Dux" Duchcov</t>
  </si>
  <si>
    <t>CZ-22/A</t>
  </si>
  <si>
    <t>NSS - A</t>
  </si>
  <si>
    <t>S</t>
  </si>
  <si>
    <t>V</t>
  </si>
  <si>
    <t>R</t>
  </si>
  <si>
    <t>Dosažený čas T [s]</t>
  </si>
  <si>
    <t>Přepočít. Jízdy Tz [s] a pořadí</t>
  </si>
  <si>
    <t>Součet pořadí</t>
  </si>
  <si>
    <t>[mm]</t>
  </si>
  <si>
    <t>[kg]</t>
  </si>
  <si>
    <t>1. j</t>
  </si>
  <si>
    <t>2. j</t>
  </si>
  <si>
    <t>3. j</t>
  </si>
  <si>
    <t>P</t>
  </si>
  <si>
    <t>Sea Wind</t>
  </si>
  <si>
    <t>1:22</t>
  </si>
  <si>
    <t>Slížek Josef</t>
  </si>
  <si>
    <t>028-008</t>
  </si>
  <si>
    <t>Zapletal Karel</t>
  </si>
  <si>
    <t>134-006</t>
  </si>
  <si>
    <t>Rozhodčí                 1</t>
  </si>
  <si>
    <t>NSS - B</t>
  </si>
  <si>
    <t>Egrt Karel</t>
  </si>
  <si>
    <t>091-001</t>
  </si>
  <si>
    <t>Thalassa</t>
  </si>
  <si>
    <t>131-027</t>
  </si>
  <si>
    <t>Atlantis</t>
  </si>
  <si>
    <t>Kroupa Milan</t>
  </si>
  <si>
    <t>131-011</t>
  </si>
  <si>
    <r>
      <t>K</t>
    </r>
    <r>
      <rPr>
        <b/>
        <vertAlign val="subscript"/>
        <sz val="10"/>
        <rFont val="Arial CE"/>
        <family val="2"/>
      </rPr>
      <t>WL</t>
    </r>
  </si>
  <si>
    <r>
      <t xml:space="preserve">R </t>
    </r>
    <r>
      <rPr>
        <b/>
        <vertAlign val="subscript"/>
        <sz val="10"/>
        <rFont val="Arial CE"/>
        <family val="2"/>
      </rPr>
      <t>log</t>
    </r>
  </si>
  <si>
    <r>
      <t xml:space="preserve">R </t>
    </r>
    <r>
      <rPr>
        <b/>
        <vertAlign val="subscript"/>
        <sz val="10"/>
        <rFont val="Arial CE"/>
        <family val="2"/>
      </rPr>
      <t>K</t>
    </r>
  </si>
  <si>
    <r>
      <t>[m</t>
    </r>
    <r>
      <rPr>
        <b/>
        <vertAlign val="superscript"/>
        <sz val="10"/>
        <rFont val="Arial CE"/>
        <family val="2"/>
      </rPr>
      <t>2</t>
    </r>
    <r>
      <rPr>
        <b/>
        <sz val="10"/>
        <rFont val="Arial CE"/>
        <family val="2"/>
      </rPr>
      <t>]</t>
    </r>
  </si>
  <si>
    <t>Adix</t>
  </si>
  <si>
    <t>1:45</t>
  </si>
  <si>
    <t>Admirál Jablonec n. N.</t>
  </si>
  <si>
    <t>1:16</t>
  </si>
  <si>
    <t>KLM Drozdov</t>
  </si>
  <si>
    <t>Pen Duick</t>
  </si>
  <si>
    <t>Mrákota Josef</t>
  </si>
  <si>
    <t>Delta Pardubice</t>
  </si>
  <si>
    <t>168-027</t>
  </si>
  <si>
    <t>Spray</t>
  </si>
  <si>
    <t>1:11</t>
  </si>
  <si>
    <t>Petr Hlava</t>
  </si>
  <si>
    <t>Zdeněk Tomášk ml.</t>
  </si>
  <si>
    <t>Ing. Zdeněk Tomášek</t>
  </si>
  <si>
    <t>NSS</t>
  </si>
  <si>
    <t>Ved.startov. č. 3:</t>
  </si>
  <si>
    <t>131-058</t>
  </si>
  <si>
    <t>Jakubík Miloš</t>
  </si>
  <si>
    <t>Jan Červíček</t>
  </si>
  <si>
    <t>Ladislav Hanuška</t>
  </si>
  <si>
    <t>F2, F4, DS</t>
  </si>
  <si>
    <t>CZ-20/A</t>
  </si>
  <si>
    <t>R-100</t>
  </si>
  <si>
    <t>CZ-25/B</t>
  </si>
  <si>
    <t>R-19</t>
  </si>
  <si>
    <t>(převzato ze soutěže Lo-17)</t>
  </si>
  <si>
    <t>Výsledková listina   Lo-19</t>
  </si>
  <si>
    <t>3. soutěž "Seriálu MiČR - NS" – Plzeň, ATC Ostende</t>
  </si>
  <si>
    <t>12. - 14.6.2009</t>
  </si>
  <si>
    <t>ATC Ostende Plzeň</t>
  </si>
  <si>
    <t>členové KLoM Plzeň - Letkov</t>
  </si>
  <si>
    <t>Dana Jíšová</t>
  </si>
  <si>
    <t>Stanislav Jíša</t>
  </si>
  <si>
    <t>12.6. v 8:30 nástupem závodníků</t>
  </si>
  <si>
    <t>12.6. od 9:00 do 19:00 soutěžní jízdy</t>
  </si>
  <si>
    <t>Nashledanou se těší modeláři z KLoM Plzeň - Letkov</t>
  </si>
  <si>
    <t>Soutěž: 3. soutěž  "Seriálu MiČR - NS"; Plzeň; ATC Ostende 2009</t>
  </si>
  <si>
    <t>Termín: 12.06.2009 - 13.06.2009</t>
  </si>
  <si>
    <t>min</t>
  </si>
  <si>
    <t>s</t>
  </si>
  <si>
    <t>T=</t>
  </si>
  <si>
    <t>CZ-29/B</t>
  </si>
  <si>
    <t>Endeavour</t>
  </si>
  <si>
    <t>Pešek Jaroslav</t>
  </si>
  <si>
    <t>140-041</t>
  </si>
  <si>
    <t>KLoM Kolín</t>
  </si>
  <si>
    <t>Illbruck</t>
  </si>
  <si>
    <t>1:18</t>
  </si>
  <si>
    <t>Vávra Jan</t>
  </si>
  <si>
    <t>409-009</t>
  </si>
  <si>
    <t>Saphir</t>
  </si>
  <si>
    <t xml:space="preserve"> </t>
  </si>
  <si>
    <t>Petr Lukeš</t>
  </si>
  <si>
    <t>Per Jíša</t>
  </si>
  <si>
    <t>R-8</t>
  </si>
  <si>
    <t>Josef Čejka</t>
  </si>
  <si>
    <t>R-4</t>
  </si>
  <si>
    <t>13.6. od 7:00 do 10:00 soutěžní jízdy</t>
  </si>
  <si>
    <t>13.6. v 10:00 konec jízd</t>
  </si>
  <si>
    <t>13.6. ve 11:00 vyhlášení výsledků soutěže</t>
  </si>
  <si>
    <t>Výsledky zpracoval: Petr Jíša, kontrola Otakar Holan - hlavní rozhodčí</t>
  </si>
  <si>
    <t>oblačno, přeháňky, nárazový vítr 5 m/s. 15°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</si>
</sst>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0.000"/>
    <numFmt numFmtId="166" formatCode="hh:mm"/>
    <numFmt numFmtId="167" formatCode=";;;"/>
  </numFmts>
  <fonts count="39">
    <font>
      <sz val="10"/>
      <name val="Arial CE"/>
      <family val="2"/>
    </font>
    <font>
      <sz val="10"/>
      <name val="Arial"/>
      <family val="0"/>
    </font>
    <font>
      <sz val="12"/>
      <name val="Arial"/>
      <family val="2"/>
    </font>
    <font>
      <sz val="13"/>
      <name val="Arial CE"/>
      <family val="2"/>
    </font>
    <font>
      <sz val="11"/>
      <name val="Arial CE"/>
      <family val="2"/>
    </font>
    <font>
      <sz val="11"/>
      <name val="Arial"/>
      <family val="2"/>
    </font>
    <font>
      <u val="single"/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u val="single"/>
      <sz val="10"/>
      <color indexed="12"/>
      <name val="Arial"/>
      <family val="2"/>
    </font>
    <font>
      <b/>
      <sz val="1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10"/>
      <name val="Tahoma"/>
      <family val="2"/>
    </font>
    <font>
      <sz val="8"/>
      <name val="Arial CE"/>
      <family val="2"/>
    </font>
    <font>
      <u val="single"/>
      <sz val="10"/>
      <color indexed="36"/>
      <name val="Arial CE"/>
      <family val="2"/>
    </font>
    <font>
      <b/>
      <sz val="11"/>
      <name val="Arial"/>
      <family val="2"/>
    </font>
    <font>
      <b/>
      <vertAlign val="subscript"/>
      <sz val="10"/>
      <name val="Arial CE"/>
      <family val="2"/>
    </font>
    <font>
      <b/>
      <vertAlign val="superscript"/>
      <sz val="10"/>
      <name val="Arial CE"/>
      <family val="2"/>
    </font>
    <font>
      <sz val="11"/>
      <name val="Times New Roman"/>
      <family val="1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 style="thin"/>
    </border>
    <border diagonalUp="1"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  <border diagonalUp="1"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 style="thin">
        <color indexed="8"/>
      </diagonal>
    </border>
    <border>
      <left style="thin"/>
      <right style="thin"/>
      <top style="thin"/>
      <bottom style="thin">
        <color indexed="8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thin">
        <color indexed="8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ck"/>
      <right style="thin"/>
      <top style="medium">
        <color indexed="8"/>
      </top>
      <bottom style="thin"/>
    </border>
    <border>
      <left style="thin">
        <color indexed="8"/>
      </left>
      <right style="thin"/>
      <top style="thin"/>
      <bottom style="medium">
        <color indexed="8"/>
      </bottom>
    </border>
    <border>
      <left style="thick"/>
      <right style="thin"/>
      <top style="thin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6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17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ill="0" applyBorder="0" applyAlignment="0" applyProtection="0"/>
    <xf numFmtId="0" fontId="32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7" borderId="8" applyNumberFormat="0" applyAlignment="0" applyProtection="0"/>
    <xf numFmtId="0" fontId="36" fillId="19" borderId="8" applyNumberFormat="0" applyAlignment="0" applyProtection="0"/>
    <xf numFmtId="0" fontId="37" fillId="19" borderId="9" applyNumberFormat="0" applyAlignment="0" applyProtection="0"/>
    <xf numFmtId="0" fontId="38" fillId="0" borderId="0" applyNumberFormat="0" applyFill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3" borderId="0" applyNumberFormat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49">
      <alignment/>
      <protection/>
    </xf>
    <xf numFmtId="0" fontId="2" fillId="0" borderId="0" xfId="49" applyFont="1">
      <alignment/>
      <protection/>
    </xf>
    <xf numFmtId="0" fontId="2" fillId="0" borderId="0" xfId="49" applyFont="1" applyAlignment="1">
      <alignment horizontal="left"/>
      <protection/>
    </xf>
    <xf numFmtId="0" fontId="3" fillId="0" borderId="0" xfId="47" applyFont="1" applyAlignment="1">
      <alignment horizontal="center"/>
      <protection/>
    </xf>
    <xf numFmtId="0" fontId="4" fillId="0" borderId="0" xfId="47" applyFont="1" applyAlignment="1">
      <alignment horizontal="right"/>
      <protection/>
    </xf>
    <xf numFmtId="0" fontId="5" fillId="0" borderId="0" xfId="49" applyFont="1">
      <alignment/>
      <protection/>
    </xf>
    <xf numFmtId="14" fontId="4" fillId="0" borderId="0" xfId="47" applyNumberFormat="1" applyFont="1" applyAlignment="1">
      <alignment horizontal="left"/>
      <protection/>
    </xf>
    <xf numFmtId="0" fontId="4" fillId="0" borderId="0" xfId="47" applyFont="1">
      <alignment/>
      <protection/>
    </xf>
    <xf numFmtId="0" fontId="4" fillId="0" borderId="0" xfId="47" applyFont="1" applyAlignment="1">
      <alignment horizontal="left"/>
      <protection/>
    </xf>
    <xf numFmtId="0" fontId="5" fillId="0" borderId="0" xfId="49" applyFont="1" applyAlignment="1">
      <alignment horizontal="right"/>
      <protection/>
    </xf>
    <xf numFmtId="0" fontId="6" fillId="0" borderId="0" xfId="47" applyFont="1">
      <alignment/>
      <protection/>
    </xf>
    <xf numFmtId="0" fontId="6" fillId="0" borderId="0" xfId="47" applyFont="1" applyAlignment="1">
      <alignment horizontal="left"/>
      <protection/>
    </xf>
    <xf numFmtId="0" fontId="7" fillId="0" borderId="0" xfId="47" applyFont="1">
      <alignment/>
      <protection/>
    </xf>
    <xf numFmtId="0" fontId="7" fillId="0" borderId="0" xfId="47" applyFont="1" applyAlignment="1">
      <alignment horizontal="left"/>
      <protection/>
    </xf>
    <xf numFmtId="0" fontId="6" fillId="0" borderId="0" xfId="47" applyFont="1" applyAlignment="1">
      <alignment horizontal="right"/>
      <protection/>
    </xf>
    <xf numFmtId="0" fontId="4" fillId="0" borderId="0" xfId="47" applyFont="1" applyBorder="1" applyAlignment="1">
      <alignment horizontal="left"/>
      <protection/>
    </xf>
    <xf numFmtId="0" fontId="4" fillId="0" borderId="0" xfId="47" applyFont="1" applyAlignment="1">
      <alignment horizontal="center"/>
      <protection/>
    </xf>
    <xf numFmtId="0" fontId="4" fillId="0" borderId="0" xfId="0" applyFont="1" applyAlignment="1">
      <alignment/>
    </xf>
    <xf numFmtId="0" fontId="3" fillId="0" borderId="0" xfId="47" applyFont="1" applyAlignment="1">
      <alignment horizontal="right"/>
      <protection/>
    </xf>
    <xf numFmtId="0" fontId="11" fillId="0" borderId="0" xfId="0" applyFont="1" applyAlignment="1">
      <alignment/>
    </xf>
    <xf numFmtId="0" fontId="0" fillId="0" borderId="0" xfId="0" applyAlignment="1">
      <alignment horizontal="center"/>
    </xf>
    <xf numFmtId="49" fontId="12" fillId="24" borderId="10" xfId="0" applyNumberFormat="1" applyFont="1" applyFill="1" applyBorder="1" applyAlignment="1">
      <alignment horizontal="center"/>
    </xf>
    <xf numFmtId="0" fontId="12" fillId="0" borderId="11" xfId="0" applyFont="1" applyBorder="1" applyAlignment="1">
      <alignment/>
    </xf>
    <xf numFmtId="49" fontId="12" fillId="0" borderId="12" xfId="0" applyNumberFormat="1" applyFont="1" applyBorder="1" applyAlignment="1">
      <alignment/>
    </xf>
    <xf numFmtId="0" fontId="12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0" fillId="0" borderId="0" xfId="0" applyFont="1" applyAlignment="1">
      <alignment vertical="center"/>
    </xf>
    <xf numFmtId="1" fontId="12" fillId="0" borderId="14" xfId="0" applyNumberFormat="1" applyFont="1" applyBorder="1" applyAlignment="1">
      <alignment horizontal="center"/>
    </xf>
    <xf numFmtId="0" fontId="4" fillId="0" borderId="0" xfId="47" applyFont="1" applyFill="1">
      <alignment/>
      <protection/>
    </xf>
    <xf numFmtId="0" fontId="6" fillId="0" borderId="0" xfId="47" applyFont="1" applyFill="1">
      <alignment/>
      <protection/>
    </xf>
    <xf numFmtId="0" fontId="6" fillId="0" borderId="0" xfId="47" applyFont="1" applyFill="1" applyAlignment="1">
      <alignment horizontal="left"/>
      <protection/>
    </xf>
    <xf numFmtId="0" fontId="4" fillId="0" borderId="0" xfId="47" applyFont="1" applyFill="1" applyBorder="1" applyAlignment="1">
      <alignment horizontal="left"/>
      <protection/>
    </xf>
    <xf numFmtId="0" fontId="5" fillId="0" borderId="0" xfId="49" applyFont="1" applyFill="1">
      <alignment/>
      <protection/>
    </xf>
    <xf numFmtId="0" fontId="0" fillId="0" borderId="0" xfId="47" applyFont="1" applyAlignment="1">
      <alignment horizontal="right"/>
      <protection/>
    </xf>
    <xf numFmtId="49" fontId="12" fillId="24" borderId="17" xfId="0" applyNumberFormat="1" applyFont="1" applyFill="1" applyBorder="1" applyAlignment="1">
      <alignment horizontal="center"/>
    </xf>
    <xf numFmtId="1" fontId="12" fillId="0" borderId="12" xfId="0" applyNumberFormat="1" applyFont="1" applyBorder="1" applyAlignment="1">
      <alignment horizontal="center"/>
    </xf>
    <xf numFmtId="0" fontId="12" fillId="24" borderId="18" xfId="0" applyFont="1" applyFill="1" applyBorder="1" applyAlignment="1">
      <alignment horizontal="center" vertical="center" wrapText="1"/>
    </xf>
    <xf numFmtId="0" fontId="12" fillId="24" borderId="19" xfId="0" applyFont="1" applyFill="1" applyBorder="1" applyAlignment="1">
      <alignment horizontal="center" vertical="center" wrapText="1"/>
    </xf>
    <xf numFmtId="0" fontId="12" fillId="24" borderId="20" xfId="0" applyFont="1" applyFill="1" applyBorder="1" applyAlignment="1">
      <alignment horizontal="center" vertical="center" wrapText="1"/>
    </xf>
    <xf numFmtId="0" fontId="12" fillId="24" borderId="10" xfId="0" applyFont="1" applyFill="1" applyBorder="1" applyAlignment="1">
      <alignment horizontal="center" vertical="center" wrapText="1"/>
    </xf>
    <xf numFmtId="0" fontId="12" fillId="24" borderId="21" xfId="0" applyFont="1" applyFill="1" applyBorder="1" applyAlignment="1">
      <alignment horizontal="center" vertical="center" wrapText="1"/>
    </xf>
    <xf numFmtId="49" fontId="12" fillId="24" borderId="16" xfId="0" applyNumberFormat="1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2" xfId="54" applyFont="1" applyFill="1" applyBorder="1" applyAlignment="1">
      <alignment vertical="center"/>
      <protection/>
    </xf>
    <xf numFmtId="49" fontId="0" fillId="0" borderId="12" xfId="54" applyNumberFormat="1" applyFont="1" applyFill="1" applyBorder="1" applyAlignment="1">
      <alignment horizontal="center" vertical="center"/>
      <protection/>
    </xf>
    <xf numFmtId="165" fontId="19" fillId="0" borderId="12" xfId="0" applyNumberFormat="1" applyFont="1" applyFill="1" applyBorder="1" applyAlignment="1">
      <alignment horizontal="center" vertical="center"/>
    </xf>
    <xf numFmtId="1" fontId="0" fillId="0" borderId="12" xfId="0" applyNumberFormat="1" applyFill="1" applyBorder="1" applyAlignment="1">
      <alignment horizontal="center"/>
    </xf>
    <xf numFmtId="4" fontId="12" fillId="0" borderId="12" xfId="54" applyNumberFormat="1" applyFont="1" applyFill="1" applyBorder="1" applyAlignment="1">
      <alignment horizontal="center" vertical="center"/>
      <protection/>
    </xf>
    <xf numFmtId="1" fontId="0" fillId="0" borderId="12" xfId="54" applyNumberFormat="1" applyFont="1" applyFill="1" applyBorder="1" applyAlignment="1">
      <alignment horizontal="center" vertical="center"/>
      <protection/>
    </xf>
    <xf numFmtId="1" fontId="0" fillId="0" borderId="22" xfId="54" applyNumberFormat="1" applyFont="1" applyFill="1" applyBorder="1" applyAlignment="1">
      <alignment horizontal="center" vertical="center"/>
      <protection/>
    </xf>
    <xf numFmtId="1" fontId="0" fillId="0" borderId="11" xfId="0" applyNumberFormat="1" applyFill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2" fillId="0" borderId="12" xfId="0" applyNumberFormat="1" applyFont="1" applyFill="1" applyBorder="1" applyAlignment="1">
      <alignment horizontal="center"/>
    </xf>
    <xf numFmtId="1" fontId="12" fillId="0" borderId="23" xfId="0" applyNumberFormat="1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54" applyFont="1" applyFill="1" applyBorder="1" applyAlignment="1">
      <alignment vertical="center"/>
      <protection/>
    </xf>
    <xf numFmtId="49" fontId="0" fillId="0" borderId="14" xfId="54" applyNumberFormat="1" applyFont="1" applyFill="1" applyBorder="1" applyAlignment="1">
      <alignment horizontal="center" vertical="center"/>
      <protection/>
    </xf>
    <xf numFmtId="3" fontId="1" fillId="0" borderId="14" xfId="51" applyNumberFormat="1" applyFont="1" applyFill="1" applyBorder="1" applyAlignment="1" applyProtection="1">
      <alignment horizontal="center" vertical="center"/>
      <protection locked="0"/>
    </xf>
    <xf numFmtId="164" fontId="1" fillId="0" borderId="14" xfId="51" applyNumberFormat="1" applyFont="1" applyFill="1" applyBorder="1" applyAlignment="1" applyProtection="1">
      <alignment horizontal="center" vertical="center"/>
      <protection locked="0"/>
    </xf>
    <xf numFmtId="4" fontId="1" fillId="0" borderId="14" xfId="51" applyNumberFormat="1" applyFont="1" applyFill="1" applyBorder="1" applyAlignment="1" applyProtection="1">
      <alignment horizontal="center" vertical="center"/>
      <protection locked="0"/>
    </xf>
    <xf numFmtId="165" fontId="19" fillId="0" borderId="14" xfId="0" applyNumberFormat="1" applyFont="1" applyFill="1" applyBorder="1" applyAlignment="1">
      <alignment horizontal="center" vertical="center"/>
    </xf>
    <xf numFmtId="1" fontId="0" fillId="0" borderId="14" xfId="0" applyNumberFormat="1" applyFill="1" applyBorder="1" applyAlignment="1">
      <alignment horizontal="center"/>
    </xf>
    <xf numFmtId="4" fontId="12" fillId="0" borderId="14" xfId="54" applyNumberFormat="1" applyFont="1" applyFill="1" applyBorder="1" applyAlignment="1">
      <alignment horizontal="center" vertical="center"/>
      <protection/>
    </xf>
    <xf numFmtId="1" fontId="0" fillId="0" borderId="14" xfId="54" applyNumberFormat="1" applyFont="1" applyFill="1" applyBorder="1" applyAlignment="1">
      <alignment horizontal="center" vertical="center"/>
      <protection/>
    </xf>
    <xf numFmtId="1" fontId="0" fillId="0" borderId="24" xfId="54" applyNumberFormat="1" applyFont="1" applyFill="1" applyBorder="1" applyAlignment="1">
      <alignment horizontal="center" vertical="center"/>
      <protection/>
    </xf>
    <xf numFmtId="1" fontId="0" fillId="0" borderId="13" xfId="0" applyNumberFormat="1" applyFill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12" fillId="0" borderId="14" xfId="0" applyNumberFormat="1" applyFont="1" applyFill="1" applyBorder="1" applyAlignment="1">
      <alignment horizontal="center"/>
    </xf>
    <xf numFmtId="1" fontId="12" fillId="0" borderId="25" xfId="0" applyNumberFormat="1" applyFont="1" applyBorder="1" applyAlignment="1">
      <alignment horizontal="center"/>
    </xf>
    <xf numFmtId="0" fontId="0" fillId="0" borderId="24" xfId="54" applyFont="1" applyFill="1" applyBorder="1" applyAlignment="1">
      <alignment vertical="center"/>
      <protection/>
    </xf>
    <xf numFmtId="0" fontId="0" fillId="0" borderId="16" xfId="0" applyFill="1" applyBorder="1" applyAlignment="1">
      <alignment horizontal="center"/>
    </xf>
    <xf numFmtId="165" fontId="19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ill="1" applyBorder="1" applyAlignment="1">
      <alignment horizontal="center"/>
    </xf>
    <xf numFmtId="4" fontId="12" fillId="0" borderId="10" xfId="54" applyNumberFormat="1" applyFont="1" applyFill="1" applyBorder="1" applyAlignment="1">
      <alignment horizontal="center" vertical="center"/>
      <protection/>
    </xf>
    <xf numFmtId="1" fontId="0" fillId="0" borderId="10" xfId="54" applyNumberFormat="1" applyFont="1" applyFill="1" applyBorder="1" applyAlignment="1">
      <alignment horizontal="center" vertical="center"/>
      <protection/>
    </xf>
    <xf numFmtId="1" fontId="0" fillId="0" borderId="21" xfId="54" applyNumberFormat="1" applyFont="1" applyFill="1" applyBorder="1" applyAlignment="1">
      <alignment horizontal="center" vertical="center"/>
      <protection/>
    </xf>
    <xf numFmtId="1" fontId="0" fillId="0" borderId="16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12" fillId="0" borderId="10" xfId="0" applyNumberFormat="1" applyFont="1" applyFill="1" applyBorder="1" applyAlignment="1">
      <alignment horizontal="center"/>
    </xf>
    <xf numFmtId="1" fontId="12" fillId="0" borderId="10" xfId="0" applyNumberFormat="1" applyFont="1" applyBorder="1" applyAlignment="1">
      <alignment horizontal="center"/>
    </xf>
    <xf numFmtId="1" fontId="12" fillId="0" borderId="26" xfId="0" applyNumberFormat="1" applyFont="1" applyBorder="1" applyAlignment="1">
      <alignment horizontal="center"/>
    </xf>
    <xf numFmtId="0" fontId="0" fillId="0" borderId="14" xfId="50" applyFont="1" applyBorder="1">
      <alignment/>
      <protection/>
    </xf>
    <xf numFmtId="0" fontId="13" fillId="0" borderId="24" xfId="0" applyFont="1" applyBorder="1" applyAlignment="1">
      <alignment/>
    </xf>
    <xf numFmtId="3" fontId="1" fillId="0" borderId="12" xfId="52" applyNumberFormat="1" applyFont="1" applyFill="1" applyBorder="1" applyAlignment="1" applyProtection="1">
      <alignment horizontal="center" vertical="center"/>
      <protection locked="0"/>
    </xf>
    <xf numFmtId="164" fontId="1" fillId="0" borderId="12" xfId="52" applyNumberFormat="1" applyFont="1" applyFill="1" applyBorder="1" applyAlignment="1" applyProtection="1">
      <alignment horizontal="center" vertical="center"/>
      <protection locked="0"/>
    </xf>
    <xf numFmtId="4" fontId="1" fillId="0" borderId="12" xfId="52" applyNumberFormat="1" applyFont="1" applyFill="1" applyBorder="1" applyAlignment="1" applyProtection="1">
      <alignment horizontal="center" vertical="center"/>
      <protection locked="0"/>
    </xf>
    <xf numFmtId="3" fontId="1" fillId="0" borderId="14" xfId="52" applyNumberFormat="1" applyFont="1" applyFill="1" applyBorder="1" applyAlignment="1" applyProtection="1">
      <alignment horizontal="center" vertical="center"/>
      <protection locked="0"/>
    </xf>
    <xf numFmtId="164" fontId="1" fillId="0" borderId="14" xfId="52" applyNumberFormat="1" applyFont="1" applyFill="1" applyBorder="1" applyAlignment="1" applyProtection="1">
      <alignment horizontal="center" vertical="center"/>
      <protection locked="0"/>
    </xf>
    <xf numFmtId="4" fontId="1" fillId="0" borderId="14" xfId="52" applyNumberFormat="1" applyFont="1" applyFill="1" applyBorder="1" applyAlignment="1" applyProtection="1">
      <alignment horizontal="center" vertical="center"/>
      <protection locked="0"/>
    </xf>
    <xf numFmtId="3" fontId="1" fillId="0" borderId="10" xfId="52" applyNumberFormat="1" applyFont="1" applyFill="1" applyBorder="1" applyAlignment="1" applyProtection="1">
      <alignment horizontal="center" vertical="center"/>
      <protection locked="0"/>
    </xf>
    <xf numFmtId="164" fontId="1" fillId="0" borderId="10" xfId="52" applyNumberFormat="1" applyFont="1" applyFill="1" applyBorder="1" applyAlignment="1" applyProtection="1">
      <alignment horizontal="center" vertical="center"/>
      <protection locked="0"/>
    </xf>
    <xf numFmtId="4" fontId="1" fillId="0" borderId="10" xfId="52" applyNumberFormat="1" applyFont="1" applyFill="1" applyBorder="1" applyAlignment="1" applyProtection="1">
      <alignment horizontal="center" vertical="center"/>
      <protection locked="0"/>
    </xf>
    <xf numFmtId="0" fontId="0" fillId="0" borderId="14" xfId="53" applyFont="1" applyBorder="1">
      <alignment/>
      <protection/>
    </xf>
    <xf numFmtId="0" fontId="4" fillId="0" borderId="0" xfId="47" applyFont="1" applyAlignment="1">
      <alignment horizontal="left"/>
      <protection/>
    </xf>
    <xf numFmtId="0" fontId="0" fillId="0" borderId="12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vertical="center"/>
    </xf>
    <xf numFmtId="49" fontId="0" fillId="0" borderId="14" xfId="0" applyNumberFormat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29" xfId="54" applyFont="1" applyFill="1" applyBorder="1" applyAlignment="1">
      <alignment vertical="center"/>
      <protection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11" fillId="0" borderId="0" xfId="0" applyFont="1" applyFill="1" applyAlignment="1">
      <alignment/>
    </xf>
    <xf numFmtId="1" fontId="12" fillId="0" borderId="31" xfId="0" applyNumberFormat="1" applyFont="1" applyFill="1" applyBorder="1" applyAlignment="1">
      <alignment horizontal="center"/>
    </xf>
    <xf numFmtId="1" fontId="12" fillId="0" borderId="32" xfId="0" applyNumberFormat="1" applyFont="1" applyFill="1" applyBorder="1" applyAlignment="1">
      <alignment horizontal="center"/>
    </xf>
    <xf numFmtId="1" fontId="12" fillId="0" borderId="33" xfId="0" applyNumberFormat="1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0" fillId="4" borderId="0" xfId="0" applyFill="1" applyAlignment="1">
      <alignment/>
    </xf>
    <xf numFmtId="0" fontId="11" fillId="0" borderId="0" xfId="0" applyFont="1" applyFill="1" applyAlignment="1">
      <alignment horizontal="right"/>
    </xf>
    <xf numFmtId="0" fontId="11" fillId="11" borderId="0" xfId="0" applyFont="1" applyFill="1" applyAlignment="1">
      <alignment horizontal="center"/>
    </xf>
    <xf numFmtId="0" fontId="0" fillId="0" borderId="34" xfId="0" applyFont="1" applyFill="1" applyBorder="1" applyAlignment="1">
      <alignment vertical="center"/>
    </xf>
    <xf numFmtId="0" fontId="0" fillId="0" borderId="34" xfId="54" applyFont="1" applyFill="1" applyBorder="1" applyAlignment="1">
      <alignment horizontal="center" vertical="center"/>
      <protection/>
    </xf>
    <xf numFmtId="1" fontId="0" fillId="0" borderId="35" xfId="0" applyNumberFormat="1" applyBorder="1" applyAlignment="1">
      <alignment/>
    </xf>
    <xf numFmtId="0" fontId="0" fillId="0" borderId="21" xfId="54" applyFont="1" applyFill="1" applyBorder="1" applyAlignment="1">
      <alignment vertical="center"/>
      <protection/>
    </xf>
    <xf numFmtId="0" fontId="0" fillId="0" borderId="36" xfId="54" applyFont="1" applyFill="1" applyBorder="1" applyAlignment="1">
      <alignment horizontal="center" vertical="center"/>
      <protection/>
    </xf>
    <xf numFmtId="0" fontId="0" fillId="0" borderId="37" xfId="54" applyFont="1" applyFill="1" applyBorder="1" applyAlignment="1">
      <alignment horizontal="left" vertical="center"/>
      <protection/>
    </xf>
    <xf numFmtId="0" fontId="0" fillId="0" borderId="17" xfId="54" applyFont="1" applyFill="1" applyBorder="1" applyAlignment="1">
      <alignment vertical="center"/>
      <protection/>
    </xf>
    <xf numFmtId="49" fontId="0" fillId="0" borderId="10" xfId="0" applyNumberFormat="1" applyBorder="1" applyAlignment="1">
      <alignment horizontal="center" vertical="center"/>
    </xf>
    <xf numFmtId="49" fontId="1" fillId="0" borderId="27" xfId="48" applyNumberFormat="1" applyBorder="1" applyAlignment="1">
      <alignment vertical="center"/>
      <protection/>
    </xf>
    <xf numFmtId="0" fontId="0" fillId="0" borderId="22" xfId="54" applyFont="1" applyFill="1" applyBorder="1" applyAlignment="1">
      <alignment vertical="center"/>
      <protection/>
    </xf>
    <xf numFmtId="0" fontId="0" fillId="0" borderId="38" xfId="54" applyFont="1" applyFill="1" applyBorder="1" applyAlignment="1">
      <alignment horizontal="center" vertical="center"/>
      <protection/>
    </xf>
    <xf numFmtId="0" fontId="0" fillId="0" borderId="38" xfId="0" applyFont="1" applyFill="1" applyBorder="1" applyAlignment="1">
      <alignment vertical="center"/>
    </xf>
    <xf numFmtId="49" fontId="0" fillId="0" borderId="39" xfId="54" applyNumberFormat="1" applyFont="1" applyFill="1" applyBorder="1" applyAlignment="1">
      <alignment horizontal="left" vertical="center"/>
      <protection/>
    </xf>
    <xf numFmtId="1" fontId="0" fillId="0" borderId="40" xfId="0" applyNumberFormat="1" applyBorder="1" applyAlignment="1">
      <alignment/>
    </xf>
    <xf numFmtId="0" fontId="0" fillId="0" borderId="10" xfId="54" applyFont="1" applyFill="1" applyBorder="1" applyAlignment="1">
      <alignment vertical="center"/>
      <protection/>
    </xf>
    <xf numFmtId="0" fontId="0" fillId="0" borderId="41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vertical="center"/>
    </xf>
    <xf numFmtId="3" fontId="1" fillId="0" borderId="10" xfId="51" applyNumberFormat="1" applyFont="1" applyFill="1" applyBorder="1" applyAlignment="1" applyProtection="1">
      <alignment horizontal="center" vertical="center"/>
      <protection locked="0"/>
    </xf>
    <xf numFmtId="164" fontId="1" fillId="0" borderId="10" xfId="51" applyNumberFormat="1" applyFont="1" applyFill="1" applyBorder="1" applyAlignment="1" applyProtection="1">
      <alignment horizontal="center" vertical="center"/>
      <protection locked="0"/>
    </xf>
    <xf numFmtId="4" fontId="1" fillId="0" borderId="10" xfId="51" applyNumberFormat="1" applyFont="1" applyFill="1" applyBorder="1" applyAlignment="1" applyProtection="1">
      <alignment horizontal="center" vertical="center"/>
      <protection locked="0"/>
    </xf>
    <xf numFmtId="1" fontId="0" fillId="0" borderId="42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14" xfId="0" applyNumberFormat="1" applyFont="1" applyBorder="1" applyAlignment="1">
      <alignment/>
    </xf>
    <xf numFmtId="0" fontId="4" fillId="0" borderId="0" xfId="47" applyFont="1" applyFill="1" applyBorder="1" applyAlignment="1">
      <alignment horizontal="left"/>
      <protection/>
    </xf>
    <xf numFmtId="0" fontId="4" fillId="0" borderId="0" xfId="47" applyFont="1" applyBorder="1" applyAlignment="1">
      <alignment horizontal="left"/>
      <protection/>
    </xf>
    <xf numFmtId="0" fontId="8" fillId="0" borderId="0" xfId="47" applyFont="1" applyBorder="1" applyAlignment="1">
      <alignment horizontal="center"/>
      <protection/>
    </xf>
    <xf numFmtId="0" fontId="9" fillId="0" borderId="0" xfId="36" applyNumberFormat="1" applyFill="1" applyBorder="1" applyAlignment="1" applyProtection="1">
      <alignment horizontal="center"/>
      <protection/>
    </xf>
    <xf numFmtId="49" fontId="20" fillId="0" borderId="0" xfId="49" applyNumberFormat="1" applyFont="1" applyBorder="1" applyAlignment="1">
      <alignment horizontal="center"/>
      <protection/>
    </xf>
    <xf numFmtId="49" fontId="21" fillId="0" borderId="0" xfId="49" applyNumberFormat="1" applyFont="1" applyBorder="1" applyAlignment="1">
      <alignment horizontal="center"/>
      <protection/>
    </xf>
    <xf numFmtId="0" fontId="16" fillId="0" borderId="0" xfId="0" applyFont="1" applyAlignment="1">
      <alignment/>
    </xf>
    <xf numFmtId="0" fontId="13" fillId="0" borderId="14" xfId="0" applyFont="1" applyBorder="1" applyAlignment="1">
      <alignment/>
    </xf>
    <xf numFmtId="49" fontId="12" fillId="0" borderId="13" xfId="0" applyNumberFormat="1" applyFont="1" applyBorder="1" applyAlignment="1">
      <alignment/>
    </xf>
    <xf numFmtId="0" fontId="12" fillId="24" borderId="43" xfId="0" applyFont="1" applyFill="1" applyBorder="1" applyAlignment="1">
      <alignment horizontal="center" vertical="center" wrapText="1"/>
    </xf>
    <xf numFmtId="0" fontId="12" fillId="24" borderId="44" xfId="0" applyFont="1" applyFill="1" applyBorder="1" applyAlignment="1">
      <alignment horizontal="center" vertical="center" wrapText="1"/>
    </xf>
    <xf numFmtId="0" fontId="12" fillId="0" borderId="12" xfId="0" applyFont="1" applyBorder="1" applyAlignment="1">
      <alignment/>
    </xf>
    <xf numFmtId="0" fontId="12" fillId="0" borderId="23" xfId="0" applyFont="1" applyBorder="1" applyAlignment="1">
      <alignment/>
    </xf>
    <xf numFmtId="49" fontId="12" fillId="0" borderId="11" xfId="0" applyNumberFormat="1" applyFont="1" applyBorder="1" applyAlignment="1">
      <alignment/>
    </xf>
    <xf numFmtId="49" fontId="12" fillId="0" borderId="12" xfId="0" applyNumberFormat="1" applyFont="1" applyBorder="1" applyAlignment="1">
      <alignment/>
    </xf>
    <xf numFmtId="0" fontId="10" fillId="0" borderId="0" xfId="0" applyFont="1" applyBorder="1" applyAlignment="1">
      <alignment vertical="center"/>
    </xf>
    <xf numFmtId="0" fontId="12" fillId="24" borderId="43" xfId="0" applyFont="1" applyFill="1" applyBorder="1" applyAlignment="1">
      <alignment horizontal="center" vertical="center"/>
    </xf>
    <xf numFmtId="0" fontId="12" fillId="24" borderId="12" xfId="0" applyFont="1" applyFill="1" applyBorder="1" applyAlignment="1">
      <alignment horizontal="center"/>
    </xf>
    <xf numFmtId="0" fontId="12" fillId="0" borderId="25" xfId="0" applyFont="1" applyBorder="1" applyAlignment="1">
      <alignment/>
    </xf>
    <xf numFmtId="0" fontId="12" fillId="0" borderId="26" xfId="0" applyFont="1" applyBorder="1" applyAlignment="1">
      <alignment/>
    </xf>
    <xf numFmtId="0" fontId="12" fillId="24" borderId="45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5" xfId="0" applyFont="1" applyBorder="1" applyAlignment="1">
      <alignment/>
    </xf>
    <xf numFmtId="0" fontId="12" fillId="24" borderId="46" xfId="0" applyFont="1" applyFill="1" applyBorder="1" applyAlignment="1">
      <alignment horizontal="center" vertical="center"/>
    </xf>
    <xf numFmtId="0" fontId="12" fillId="24" borderId="23" xfId="0" applyFont="1" applyFill="1" applyBorder="1" applyAlignment="1">
      <alignment horizontal="center" vertical="center" wrapText="1"/>
    </xf>
    <xf numFmtId="0" fontId="12" fillId="24" borderId="22" xfId="0" applyFont="1" applyFill="1" applyBorder="1" applyAlignment="1">
      <alignment horizontal="center" vertical="center" wrapText="1"/>
    </xf>
    <xf numFmtId="0" fontId="12" fillId="24" borderId="47" xfId="0" applyFont="1" applyFill="1" applyBorder="1" applyAlignment="1">
      <alignment horizontal="center"/>
    </xf>
    <xf numFmtId="0" fontId="13" fillId="0" borderId="48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12" fillId="0" borderId="13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2" fillId="0" borderId="16" xfId="0" applyFont="1" applyBorder="1" applyAlignment="1">
      <alignment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Borohr_ 2003k" xfId="47"/>
    <cellStyle name="normální_F4-A sen" xfId="48"/>
    <cellStyle name="normální_netolice2005" xfId="49"/>
    <cellStyle name="normální_Regatta_vysl" xfId="50"/>
    <cellStyle name="normální_Regatta_vysl_06" xfId="51"/>
    <cellStyle name="normální_Regatta_vysl_06_výsledková listina 2008 - 1 soutěž" xfId="52"/>
    <cellStyle name="normální_Regatta_vysl_výsledková listina 2008 - 1 soutěž" xfId="53"/>
    <cellStyle name="normální_St_listiny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dxfs count="1"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8"/>
  <sheetViews>
    <sheetView showGridLines="0" tabSelected="1" zoomScalePageLayoutView="0" workbookViewId="0" topLeftCell="A1">
      <selection activeCell="A1" sqref="A1:E1"/>
    </sheetView>
  </sheetViews>
  <sheetFormatPr defaultColWidth="9.00390625" defaultRowHeight="12.75"/>
  <cols>
    <col min="1" max="1" width="23.75390625" style="1" customWidth="1"/>
    <col min="2" max="2" width="10.875" style="1" customWidth="1"/>
    <col min="3" max="3" width="10.125" style="1" customWidth="1"/>
    <col min="4" max="4" width="15.25390625" style="1" customWidth="1"/>
    <col min="5" max="5" width="27.75390625" style="1" customWidth="1"/>
    <col min="6" max="16384" width="9.125" style="1" customWidth="1"/>
  </cols>
  <sheetData>
    <row r="1" spans="1:5" ht="26.25">
      <c r="A1" s="148" t="s">
        <v>121</v>
      </c>
      <c r="B1" s="148"/>
      <c r="C1" s="148"/>
      <c r="D1" s="148"/>
      <c r="E1" s="148"/>
    </row>
    <row r="2" spans="1:5" ht="20.25">
      <c r="A2" s="149" t="s">
        <v>122</v>
      </c>
      <c r="B2" s="149"/>
      <c r="C2" s="149"/>
      <c r="D2" s="149"/>
      <c r="E2" s="149"/>
    </row>
    <row r="3" spans="1:5" ht="16.5">
      <c r="A3" s="2"/>
      <c r="B3" s="3"/>
      <c r="C3" s="2"/>
      <c r="D3" s="2"/>
      <c r="E3" s="4"/>
    </row>
    <row r="4" spans="1:5" ht="14.25">
      <c r="A4" s="5" t="s">
        <v>0</v>
      </c>
      <c r="B4" s="6"/>
      <c r="C4" s="7" t="s">
        <v>123</v>
      </c>
      <c r="D4" s="8"/>
      <c r="E4" s="8"/>
    </row>
    <row r="5" spans="1:5" ht="14.25">
      <c r="A5" s="5" t="s">
        <v>1</v>
      </c>
      <c r="B5" s="6"/>
      <c r="C5" s="9" t="s">
        <v>124</v>
      </c>
      <c r="D5" s="8"/>
      <c r="E5" s="8"/>
    </row>
    <row r="6" spans="1:5" ht="14.25">
      <c r="A6" s="5" t="s">
        <v>2</v>
      </c>
      <c r="B6" s="6"/>
      <c r="C6" s="9" t="s">
        <v>3</v>
      </c>
      <c r="D6" s="8"/>
      <c r="E6" s="8"/>
    </row>
    <row r="7" spans="1:5" ht="14.25">
      <c r="A7" s="5" t="s">
        <v>4</v>
      </c>
      <c r="B7" s="6"/>
      <c r="C7" s="8" t="s">
        <v>125</v>
      </c>
      <c r="D7" s="8"/>
      <c r="E7" s="8"/>
    </row>
    <row r="8" spans="1:5" ht="14.25">
      <c r="A8" s="5"/>
      <c r="B8" s="6"/>
      <c r="C8" s="9"/>
      <c r="D8" s="8"/>
      <c r="E8" s="8"/>
    </row>
    <row r="9" spans="1:5" ht="14.25">
      <c r="A9" s="5" t="s">
        <v>5</v>
      </c>
      <c r="B9" s="9"/>
      <c r="C9" s="8" t="s">
        <v>126</v>
      </c>
      <c r="D9" s="8"/>
      <c r="E9" s="36"/>
    </row>
    <row r="10" spans="1:5" ht="14.25">
      <c r="A10" s="5" t="s">
        <v>6</v>
      </c>
      <c r="B10" s="9"/>
      <c r="C10" s="8" t="s">
        <v>127</v>
      </c>
      <c r="D10" s="8"/>
      <c r="E10" s="9"/>
    </row>
    <row r="11" spans="1:5" ht="14.25">
      <c r="A11" s="10" t="s">
        <v>7</v>
      </c>
      <c r="B11" s="9"/>
      <c r="C11" s="8" t="s">
        <v>125</v>
      </c>
      <c r="D11" s="11"/>
      <c r="E11" s="12"/>
    </row>
    <row r="12" spans="1:5" ht="14.25">
      <c r="A12" s="10"/>
      <c r="B12" s="9"/>
      <c r="C12" s="33"/>
      <c r="D12" s="34"/>
      <c r="E12" s="35"/>
    </row>
    <row r="13" spans="1:5" ht="14.25">
      <c r="A13" s="5" t="s">
        <v>8</v>
      </c>
      <c r="B13" s="9"/>
      <c r="C13" s="33" t="s">
        <v>51</v>
      </c>
      <c r="D13" s="33"/>
      <c r="E13" s="36" t="s">
        <v>55</v>
      </c>
    </row>
    <row r="14" spans="1:5" ht="14.25">
      <c r="A14" s="5" t="s">
        <v>10</v>
      </c>
      <c r="B14" s="9" t="s">
        <v>11</v>
      </c>
      <c r="C14" s="33" t="s">
        <v>42</v>
      </c>
      <c r="D14" s="33"/>
      <c r="E14" s="36" t="s">
        <v>43</v>
      </c>
    </row>
    <row r="15" spans="1:10" ht="15">
      <c r="A15" s="5" t="s">
        <v>12</v>
      </c>
      <c r="B15" s="9" t="s">
        <v>13</v>
      </c>
      <c r="C15" s="37" t="s">
        <v>56</v>
      </c>
      <c r="D15" s="33"/>
      <c r="E15" s="36" t="s">
        <v>62</v>
      </c>
      <c r="H15" s="13"/>
      <c r="I15" s="13"/>
      <c r="J15" s="14"/>
    </row>
    <row r="16" spans="1:10" ht="15">
      <c r="A16" s="5" t="s">
        <v>110</v>
      </c>
      <c r="B16" s="9" t="s">
        <v>109</v>
      </c>
      <c r="C16" s="37" t="s">
        <v>147</v>
      </c>
      <c r="D16" s="33"/>
      <c r="E16" s="36" t="s">
        <v>149</v>
      </c>
      <c r="H16" s="13"/>
      <c r="I16" s="13"/>
      <c r="J16" s="14"/>
    </row>
    <row r="17" spans="1:5" ht="14.25">
      <c r="A17" s="15" t="s">
        <v>14</v>
      </c>
      <c r="B17" s="9"/>
      <c r="C17" s="33"/>
      <c r="D17" s="33"/>
      <c r="E17" s="36"/>
    </row>
    <row r="18" spans="1:5" ht="14.25">
      <c r="A18" s="5" t="s">
        <v>15</v>
      </c>
      <c r="B18" s="9" t="s">
        <v>11</v>
      </c>
      <c r="C18" s="33" t="s">
        <v>46</v>
      </c>
      <c r="D18" s="33"/>
      <c r="E18" s="36" t="s">
        <v>47</v>
      </c>
    </row>
    <row r="19" spans="1:5" ht="14.25">
      <c r="A19" s="5"/>
      <c r="B19" s="9"/>
      <c r="C19" s="33" t="s">
        <v>44</v>
      </c>
      <c r="D19" s="33"/>
      <c r="E19" s="36" t="s">
        <v>45</v>
      </c>
    </row>
    <row r="20" spans="1:5" ht="14.25">
      <c r="A20" s="5"/>
      <c r="B20" s="9"/>
      <c r="C20" s="33"/>
      <c r="D20" s="33"/>
      <c r="E20" s="36"/>
    </row>
    <row r="21" spans="1:5" ht="14.25">
      <c r="A21" s="5" t="s">
        <v>16</v>
      </c>
      <c r="B21" s="9" t="s">
        <v>13</v>
      </c>
      <c r="C21" s="37" t="s">
        <v>106</v>
      </c>
      <c r="D21" s="33"/>
      <c r="E21" s="36" t="s">
        <v>119</v>
      </c>
    </row>
    <row r="22" spans="1:5" ht="14.25">
      <c r="A22" s="5"/>
      <c r="B22" s="9"/>
      <c r="C22" s="33" t="s">
        <v>150</v>
      </c>
      <c r="D22" s="33"/>
      <c r="E22" s="36" t="s">
        <v>151</v>
      </c>
    </row>
    <row r="23" spans="1:5" ht="14.25">
      <c r="A23" s="5"/>
      <c r="B23" s="9"/>
      <c r="C23" s="37"/>
      <c r="D23" s="33"/>
      <c r="E23" s="36"/>
    </row>
    <row r="24" spans="1:5" ht="14.25">
      <c r="A24" s="15" t="s">
        <v>17</v>
      </c>
      <c r="B24" s="98" t="s">
        <v>115</v>
      </c>
      <c r="C24" s="37" t="s">
        <v>56</v>
      </c>
      <c r="D24" s="33"/>
      <c r="E24" s="36" t="s">
        <v>62</v>
      </c>
    </row>
    <row r="25" spans="1:8" ht="14.25">
      <c r="A25" s="38" t="s">
        <v>120</v>
      </c>
      <c r="B25" s="98"/>
      <c r="C25" s="33" t="s">
        <v>42</v>
      </c>
      <c r="D25" s="33"/>
      <c r="E25" s="36" t="s">
        <v>136</v>
      </c>
      <c r="F25" s="37"/>
      <c r="G25" s="33"/>
      <c r="H25" s="36"/>
    </row>
    <row r="26" spans="1:5" ht="14.25">
      <c r="A26" s="5"/>
      <c r="B26" s="98"/>
      <c r="C26" s="37" t="s">
        <v>107</v>
      </c>
      <c r="D26" s="33"/>
      <c r="E26" s="36" t="s">
        <v>116</v>
      </c>
    </row>
    <row r="27" spans="1:5" ht="14.25">
      <c r="A27" s="5"/>
      <c r="B27" s="98"/>
      <c r="C27" s="8"/>
      <c r="D27" s="8"/>
      <c r="E27" s="16"/>
    </row>
    <row r="28" spans="1:5" ht="14.25">
      <c r="A28" s="15" t="s">
        <v>17</v>
      </c>
      <c r="B28" s="98" t="s">
        <v>109</v>
      </c>
      <c r="C28" s="37" t="s">
        <v>108</v>
      </c>
      <c r="D28" s="33"/>
      <c r="E28" s="36" t="s">
        <v>60</v>
      </c>
    </row>
    <row r="29" spans="1:5" ht="14.25">
      <c r="A29" s="38" t="s">
        <v>120</v>
      </c>
      <c r="B29" s="9"/>
      <c r="C29" s="33" t="s">
        <v>113</v>
      </c>
      <c r="D29" s="33"/>
      <c r="E29" s="36" t="s">
        <v>117</v>
      </c>
    </row>
    <row r="30" spans="1:5" ht="14.25">
      <c r="A30" s="5"/>
      <c r="B30" s="9"/>
      <c r="C30" s="37" t="s">
        <v>114</v>
      </c>
      <c r="D30" s="33"/>
      <c r="E30" s="36" t="s">
        <v>118</v>
      </c>
    </row>
    <row r="31" spans="1:5" ht="14.25">
      <c r="A31" s="5"/>
      <c r="B31" s="9"/>
      <c r="C31" s="8"/>
      <c r="D31" s="8"/>
      <c r="E31" s="16"/>
    </row>
    <row r="32" spans="1:5" ht="14.25">
      <c r="A32" s="5" t="s">
        <v>18</v>
      </c>
      <c r="B32" s="9"/>
      <c r="C32" s="8" t="s">
        <v>128</v>
      </c>
      <c r="D32" s="8"/>
      <c r="E32" s="8"/>
    </row>
    <row r="33" spans="1:5" ht="14.25">
      <c r="A33" s="5"/>
      <c r="B33" s="9"/>
      <c r="C33" s="8" t="s">
        <v>129</v>
      </c>
      <c r="E33" s="8"/>
    </row>
    <row r="34" spans="1:5" ht="14.25">
      <c r="A34" s="5"/>
      <c r="B34" s="9"/>
      <c r="C34" s="8" t="s">
        <v>152</v>
      </c>
      <c r="E34" s="8"/>
    </row>
    <row r="35" spans="1:5" ht="14.25">
      <c r="A35" s="5" t="s">
        <v>19</v>
      </c>
      <c r="B35" s="9"/>
      <c r="C35" s="145" t="s">
        <v>153</v>
      </c>
      <c r="D35" s="145"/>
      <c r="E35" s="145"/>
    </row>
    <row r="36" spans="1:5" ht="14.25">
      <c r="A36" s="5"/>
      <c r="B36" s="5"/>
      <c r="C36" s="145" t="s">
        <v>154</v>
      </c>
      <c r="D36" s="145"/>
      <c r="E36" s="145"/>
    </row>
    <row r="37" spans="1:5" ht="14.25">
      <c r="A37" s="5"/>
      <c r="B37" s="5"/>
      <c r="C37" s="17"/>
      <c r="D37" s="17"/>
      <c r="E37" s="17"/>
    </row>
    <row r="38" spans="1:5" ht="14.25">
      <c r="A38" s="5" t="s">
        <v>20</v>
      </c>
      <c r="B38" s="5"/>
      <c r="C38" s="144" t="s">
        <v>156</v>
      </c>
      <c r="D38" s="144"/>
      <c r="E38" s="144"/>
    </row>
    <row r="39" spans="1:5" ht="14.25">
      <c r="A39" s="5"/>
      <c r="B39" s="5"/>
      <c r="C39" s="145"/>
      <c r="D39" s="145"/>
      <c r="E39" s="145"/>
    </row>
    <row r="40" spans="1:5" ht="14.25">
      <c r="A40" s="5"/>
      <c r="B40" s="5"/>
      <c r="C40" s="5"/>
      <c r="D40" s="5"/>
      <c r="E40" s="5"/>
    </row>
    <row r="41" spans="1:5" ht="14.25">
      <c r="A41" s="9" t="s">
        <v>21</v>
      </c>
      <c r="B41" s="5"/>
      <c r="C41" s="5"/>
      <c r="D41" s="5"/>
      <c r="E41" s="5"/>
    </row>
    <row r="42" spans="1:5" ht="14.25">
      <c r="A42" s="9" t="s">
        <v>155</v>
      </c>
      <c r="B42" s="5"/>
      <c r="C42" s="5"/>
      <c r="D42" s="5"/>
      <c r="E42" s="5"/>
    </row>
    <row r="43" spans="1:5" ht="14.25">
      <c r="A43" s="9"/>
      <c r="B43" s="5"/>
      <c r="C43" s="5"/>
      <c r="D43" s="5"/>
      <c r="E43" s="5"/>
    </row>
    <row r="44" spans="1:5" ht="14.25">
      <c r="A44" s="18" t="s">
        <v>22</v>
      </c>
      <c r="B44" s="5"/>
      <c r="C44" s="5"/>
      <c r="D44" s="5"/>
      <c r="E44" s="5"/>
    </row>
    <row r="45" spans="1:5" ht="16.5">
      <c r="A45" s="18" t="s">
        <v>23</v>
      </c>
      <c r="B45" s="19"/>
      <c r="C45" s="19"/>
      <c r="D45" s="19"/>
      <c r="E45" s="19"/>
    </row>
    <row r="46" spans="1:5" ht="12.75">
      <c r="A46" s="146" t="s">
        <v>130</v>
      </c>
      <c r="B46" s="146"/>
      <c r="C46" s="146"/>
      <c r="D46" s="146"/>
      <c r="E46" s="146"/>
    </row>
    <row r="47" spans="1:5" ht="12.75" customHeight="1">
      <c r="A47" s="146"/>
      <c r="B47" s="146"/>
      <c r="C47" s="146"/>
      <c r="D47" s="146"/>
      <c r="E47" s="146"/>
    </row>
    <row r="48" spans="1:5" ht="12.75">
      <c r="A48" s="147"/>
      <c r="B48" s="147"/>
      <c r="C48" s="147"/>
      <c r="D48" s="147"/>
      <c r="E48" s="147"/>
    </row>
  </sheetData>
  <sheetProtection/>
  <mergeCells count="8">
    <mergeCell ref="A1:E1"/>
    <mergeCell ref="A2:E2"/>
    <mergeCell ref="C35:E35"/>
    <mergeCell ref="C36:E36"/>
    <mergeCell ref="C38:E38"/>
    <mergeCell ref="C39:E39"/>
    <mergeCell ref="A46:E47"/>
    <mergeCell ref="A48:E48"/>
  </mergeCells>
  <printOptions/>
  <pageMargins left="0.5902777777777778" right="0.5902777777777778" top="0.39375" bottom="0.39375" header="0.5118055555555556" footer="0.5118055555555556"/>
  <pageSetup fitToHeight="1" fitToWidth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21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L1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</cols>
  <sheetData>
    <row r="1" spans="1:18" ht="15">
      <c r="A1" s="150" t="s">
        <v>131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P1" s="111"/>
      <c r="Q1" s="111"/>
      <c r="R1" s="111"/>
    </row>
    <row r="2" spans="1:18" ht="15">
      <c r="A2" s="150" t="s">
        <v>132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P2" s="111"/>
      <c r="Q2" s="110" t="s">
        <v>133</v>
      </c>
      <c r="R2" s="111" t="s">
        <v>134</v>
      </c>
    </row>
    <row r="3" spans="1:24" ht="20.25">
      <c r="A3" s="159" t="s">
        <v>63</v>
      </c>
      <c r="B3" s="159"/>
      <c r="C3" s="3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12"/>
      <c r="Q3" s="116">
        <v>40</v>
      </c>
      <c r="R3" s="117">
        <v>20</v>
      </c>
      <c r="S3" s="20"/>
      <c r="T3" s="20"/>
      <c r="U3" s="20"/>
      <c r="V3" s="20"/>
      <c r="W3" s="20"/>
      <c r="X3" s="20"/>
    </row>
    <row r="4" spans="1:24" ht="20.25">
      <c r="A4" s="159"/>
      <c r="B4" s="159"/>
      <c r="C4" s="3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18" t="s">
        <v>135</v>
      </c>
      <c r="Q4" s="119">
        <f>Q3*60+R3</f>
        <v>2420</v>
      </c>
      <c r="R4" s="112"/>
      <c r="S4" s="20"/>
      <c r="T4" s="20"/>
      <c r="U4" s="20"/>
      <c r="V4" s="20"/>
      <c r="W4" s="20"/>
      <c r="X4" s="20"/>
    </row>
    <row r="5" spans="28:29" ht="13.5" thickBot="1">
      <c r="AB5" s="21"/>
      <c r="AC5" s="21"/>
    </row>
    <row r="6" spans="1:29" ht="12.75" customHeight="1">
      <c r="A6" s="168" t="s">
        <v>24</v>
      </c>
      <c r="B6" s="160" t="s">
        <v>25</v>
      </c>
      <c r="C6" s="160" t="s">
        <v>9</v>
      </c>
      <c r="D6" s="160" t="s">
        <v>26</v>
      </c>
      <c r="E6" s="160" t="s">
        <v>27</v>
      </c>
      <c r="F6" s="160" t="s">
        <v>28</v>
      </c>
      <c r="G6" s="41" t="s">
        <v>91</v>
      </c>
      <c r="H6" s="41" t="s">
        <v>64</v>
      </c>
      <c r="I6" s="42" t="s">
        <v>65</v>
      </c>
      <c r="J6" s="153" t="s">
        <v>66</v>
      </c>
      <c r="K6" s="153" t="s">
        <v>92</v>
      </c>
      <c r="L6" s="161" t="s">
        <v>29</v>
      </c>
      <c r="M6" s="161"/>
      <c r="N6" s="161"/>
      <c r="O6" s="153" t="s">
        <v>30</v>
      </c>
      <c r="P6" s="153" t="s">
        <v>93</v>
      </c>
      <c r="Q6" s="169" t="s">
        <v>67</v>
      </c>
      <c r="R6" s="169"/>
      <c r="S6" s="170"/>
      <c r="T6" s="171" t="s">
        <v>68</v>
      </c>
      <c r="U6" s="164"/>
      <c r="V6" s="164"/>
      <c r="W6" s="164"/>
      <c r="X6" s="164"/>
      <c r="Y6" s="164"/>
      <c r="Z6" s="153" t="s">
        <v>69</v>
      </c>
      <c r="AA6" s="154" t="s">
        <v>31</v>
      </c>
      <c r="AB6" s="21"/>
      <c r="AC6" s="21"/>
    </row>
    <row r="7" spans="1:29" ht="15" thickBot="1">
      <c r="A7" s="168"/>
      <c r="B7" s="160"/>
      <c r="C7" s="160"/>
      <c r="D7" s="160"/>
      <c r="E7" s="160"/>
      <c r="F7" s="160"/>
      <c r="G7" s="43" t="s">
        <v>70</v>
      </c>
      <c r="H7" s="43" t="s">
        <v>94</v>
      </c>
      <c r="I7" s="43" t="s">
        <v>71</v>
      </c>
      <c r="J7" s="153"/>
      <c r="K7" s="153"/>
      <c r="L7" s="22" t="s">
        <v>32</v>
      </c>
      <c r="M7" s="22" t="s">
        <v>33</v>
      </c>
      <c r="N7" s="22" t="s">
        <v>34</v>
      </c>
      <c r="O7" s="153"/>
      <c r="P7" s="153"/>
      <c r="Q7" s="44" t="s">
        <v>72</v>
      </c>
      <c r="R7" s="44" t="s">
        <v>73</v>
      </c>
      <c r="S7" s="45" t="s">
        <v>74</v>
      </c>
      <c r="T7" s="46" t="s">
        <v>32</v>
      </c>
      <c r="U7" s="39" t="s">
        <v>75</v>
      </c>
      <c r="V7" s="22" t="s">
        <v>33</v>
      </c>
      <c r="W7" s="22" t="s">
        <v>75</v>
      </c>
      <c r="X7" s="22" t="s">
        <v>34</v>
      </c>
      <c r="Y7" s="22" t="s">
        <v>75</v>
      </c>
      <c r="Z7" s="153"/>
      <c r="AA7" s="154"/>
      <c r="AB7" s="21"/>
      <c r="AC7" s="21"/>
    </row>
    <row r="8" spans="1:28" ht="15" customHeight="1">
      <c r="A8" s="47">
        <v>1</v>
      </c>
      <c r="B8" s="129" t="s">
        <v>112</v>
      </c>
      <c r="C8" s="130" t="s">
        <v>111</v>
      </c>
      <c r="D8" s="131" t="s">
        <v>97</v>
      </c>
      <c r="E8" s="132" t="s">
        <v>88</v>
      </c>
      <c r="F8" s="49" t="s">
        <v>48</v>
      </c>
      <c r="G8" s="88">
        <v>1100</v>
      </c>
      <c r="H8" s="89">
        <v>0.855</v>
      </c>
      <c r="I8" s="90">
        <v>16.5</v>
      </c>
      <c r="J8" s="50">
        <f>G8*SQRT(H8)/(456*POWER(I8,1/3))</f>
        <v>0.8761589838909538</v>
      </c>
      <c r="K8" s="50">
        <f>IF(J8&gt;1,J8/J8^(2*LOG10(J8)),J8*J8^(2*LOG10(J8)))</f>
        <v>0.8895622834146238</v>
      </c>
      <c r="L8" s="133" t="s">
        <v>146</v>
      </c>
      <c r="M8" s="51"/>
      <c r="N8" s="51"/>
      <c r="O8" s="52">
        <v>82.67</v>
      </c>
      <c r="P8" s="50">
        <f>K8-(O8/200)</f>
        <v>0.47621228341462385</v>
      </c>
      <c r="Q8" s="133">
        <v>2000</v>
      </c>
      <c r="R8" s="133">
        <v>2047</v>
      </c>
      <c r="S8" s="133">
        <v>1970</v>
      </c>
      <c r="T8" s="55">
        <f>P8*Q8</f>
        <v>952.4245668292477</v>
      </c>
      <c r="U8" s="57">
        <v>1</v>
      </c>
      <c r="V8" s="56">
        <f>P8*R8</f>
        <v>974.806544149735</v>
      </c>
      <c r="W8" s="57">
        <v>1</v>
      </c>
      <c r="X8" s="56">
        <f>P8*S8</f>
        <v>938.138198326809</v>
      </c>
      <c r="Y8" s="113">
        <v>1</v>
      </c>
      <c r="Z8" s="40">
        <f>U8+W8+Y8-(MAX(U8,W8,Y8))</f>
        <v>2</v>
      </c>
      <c r="AA8" s="58">
        <f>Z8</f>
        <v>2</v>
      </c>
      <c r="AB8" s="21"/>
    </row>
    <row r="9" spans="1:29" ht="15" customHeight="1">
      <c r="A9" s="59">
        <v>2</v>
      </c>
      <c r="B9" s="60" t="s">
        <v>80</v>
      </c>
      <c r="C9" s="107" t="s">
        <v>81</v>
      </c>
      <c r="D9" s="103" t="s">
        <v>61</v>
      </c>
      <c r="E9" s="102" t="s">
        <v>76</v>
      </c>
      <c r="F9" s="61" t="s">
        <v>77</v>
      </c>
      <c r="G9" s="62">
        <v>950</v>
      </c>
      <c r="H9" s="63">
        <v>0.39</v>
      </c>
      <c r="I9" s="64">
        <v>3.36</v>
      </c>
      <c r="J9" s="65">
        <f>G9*SQRT(H9)/(456*POWER(I9,1/3))</f>
        <v>0.8686496326782525</v>
      </c>
      <c r="K9" s="65">
        <f>IF(J9&gt;1,J9/J9^(2*LOG10(J9)),J9*J9^(2*LOG10(J9)))</f>
        <v>0.8837401705585127</v>
      </c>
      <c r="L9" s="122" t="s">
        <v>146</v>
      </c>
      <c r="M9" s="66"/>
      <c r="N9" s="66"/>
      <c r="O9" s="67">
        <v>67.67</v>
      </c>
      <c r="P9" s="65">
        <f>K9-(O9/200)</f>
        <v>0.5453901705585127</v>
      </c>
      <c r="Q9" s="122">
        <v>2120</v>
      </c>
      <c r="R9" s="122">
        <v>2214</v>
      </c>
      <c r="S9" s="122">
        <v>1878</v>
      </c>
      <c r="T9" s="70">
        <f>P9*Q9</f>
        <v>1156.2271615840468</v>
      </c>
      <c r="U9" s="72">
        <v>2</v>
      </c>
      <c r="V9" s="71">
        <f>P9*R9</f>
        <v>1207.4938376165471</v>
      </c>
      <c r="W9" s="72">
        <v>2</v>
      </c>
      <c r="X9" s="71">
        <f>P9*S9</f>
        <v>1024.2427403088868</v>
      </c>
      <c r="Y9" s="114">
        <v>2</v>
      </c>
      <c r="Z9" s="32">
        <f>U9+W9+Y9-(MAX(U9,W9,Y9))</f>
        <v>4</v>
      </c>
      <c r="AA9" s="73">
        <f>Z9</f>
        <v>4</v>
      </c>
      <c r="AB9" s="21"/>
      <c r="AC9" s="21"/>
    </row>
    <row r="10" spans="1:29" ht="14.25" customHeight="1">
      <c r="A10" s="59">
        <v>3</v>
      </c>
      <c r="B10" s="74" t="s">
        <v>143</v>
      </c>
      <c r="C10" s="121" t="s">
        <v>144</v>
      </c>
      <c r="D10" s="120" t="s">
        <v>50</v>
      </c>
      <c r="E10" s="109" t="s">
        <v>145</v>
      </c>
      <c r="F10" s="106" t="s">
        <v>48</v>
      </c>
      <c r="G10" s="62">
        <v>950</v>
      </c>
      <c r="H10" s="63">
        <v>0.35</v>
      </c>
      <c r="I10" s="64">
        <v>3.3</v>
      </c>
      <c r="J10" s="65">
        <f>G10*SQRT(H10)/(456*POWER(I10,1/3))</f>
        <v>0.8278560078136079</v>
      </c>
      <c r="K10" s="65">
        <f>IF(J10&gt;1,J10/J10^(2*LOG10(J10)),J10*J10^(2*LOG10(J10)))</f>
        <v>0.853920879842872</v>
      </c>
      <c r="L10" s="122" t="s">
        <v>146</v>
      </c>
      <c r="M10" s="66">
        <v>0</v>
      </c>
      <c r="N10" s="66">
        <v>0</v>
      </c>
      <c r="O10" s="67">
        <v>66</v>
      </c>
      <c r="P10" s="65">
        <f>K10-(O10/200)</f>
        <v>0.5239208798428721</v>
      </c>
      <c r="Q10" s="122">
        <v>2516</v>
      </c>
      <c r="R10" s="122">
        <v>2476</v>
      </c>
      <c r="S10" s="122">
        <v>2118</v>
      </c>
      <c r="T10" s="70">
        <f>P10*Q10</f>
        <v>1318.184933684666</v>
      </c>
      <c r="U10" s="72">
        <v>3</v>
      </c>
      <c r="V10" s="71">
        <f>P10*R10</f>
        <v>1297.2280984909512</v>
      </c>
      <c r="W10" s="72">
        <v>3</v>
      </c>
      <c r="X10" s="71">
        <f>P10*S10</f>
        <v>1109.664423507203</v>
      </c>
      <c r="Y10" s="114">
        <v>4</v>
      </c>
      <c r="Z10" s="32">
        <f>U10+W10+Y10-(MAX(U10,W10,Y10))</f>
        <v>6</v>
      </c>
      <c r="AA10" s="73">
        <f>Z10</f>
        <v>6</v>
      </c>
      <c r="AB10" s="21"/>
      <c r="AC10" s="21"/>
    </row>
    <row r="11" spans="1:29" ht="15" customHeight="1">
      <c r="A11" s="59">
        <v>4</v>
      </c>
      <c r="B11" s="74" t="s">
        <v>138</v>
      </c>
      <c r="C11" s="104" t="s">
        <v>139</v>
      </c>
      <c r="D11" s="103" t="s">
        <v>140</v>
      </c>
      <c r="E11" s="105" t="s">
        <v>141</v>
      </c>
      <c r="F11" s="61" t="s">
        <v>142</v>
      </c>
      <c r="G11" s="62">
        <v>1020</v>
      </c>
      <c r="H11" s="63">
        <v>0.389</v>
      </c>
      <c r="I11" s="64">
        <v>4.39</v>
      </c>
      <c r="J11" s="65">
        <f>G11*SQRT(H11)/(456*POWER(I11,1/3))</f>
        <v>0.8520307908757802</v>
      </c>
      <c r="K11" s="65">
        <f>IF(J11&gt;1,J11/J11^(2*LOG10(J11)),J11*J11^(2*LOG10(J11)))</f>
        <v>0.8712207753097552</v>
      </c>
      <c r="L11" s="122" t="s">
        <v>146</v>
      </c>
      <c r="M11" s="66">
        <v>0</v>
      </c>
      <c r="N11" s="66">
        <v>0</v>
      </c>
      <c r="O11" s="67">
        <v>65</v>
      </c>
      <c r="P11" s="65">
        <f>K11-(O11/200)</f>
        <v>0.5462207753097552</v>
      </c>
      <c r="Q11" s="122">
        <v>2562</v>
      </c>
      <c r="R11" s="122">
        <v>2477</v>
      </c>
      <c r="S11" s="122">
        <v>1970</v>
      </c>
      <c r="T11" s="70">
        <f>P11*Q11</f>
        <v>1399.417626343593</v>
      </c>
      <c r="U11" s="72">
        <v>4</v>
      </c>
      <c r="V11" s="71">
        <f>P11*R11</f>
        <v>1352.9888604422636</v>
      </c>
      <c r="W11" s="114">
        <v>4</v>
      </c>
      <c r="X11" s="71">
        <f>P11*S11</f>
        <v>1076.0549273602178</v>
      </c>
      <c r="Y11" s="72">
        <v>3</v>
      </c>
      <c r="Z11" s="32">
        <f>U11+W11+Y11-(MAX(U11,W11,Y11))</f>
        <v>7</v>
      </c>
      <c r="AA11" s="73">
        <f>Z11</f>
        <v>7</v>
      </c>
      <c r="AB11" s="21"/>
      <c r="AC11" s="21"/>
    </row>
    <row r="12" spans="1:29" ht="15" customHeight="1" thickBot="1">
      <c r="A12" s="75">
        <v>5</v>
      </c>
      <c r="B12" s="134" t="s">
        <v>89</v>
      </c>
      <c r="C12" s="135" t="s">
        <v>90</v>
      </c>
      <c r="D12" s="136" t="s">
        <v>97</v>
      </c>
      <c r="E12" s="134" t="s">
        <v>137</v>
      </c>
      <c r="F12" s="127" t="s">
        <v>41</v>
      </c>
      <c r="G12" s="137">
        <v>1032</v>
      </c>
      <c r="H12" s="138">
        <v>0.994</v>
      </c>
      <c r="I12" s="139">
        <v>13.38</v>
      </c>
      <c r="J12" s="76">
        <f>G12*SQRT(H12)/(456*POWER(I12,1/3))</f>
        <v>0.9504355575096449</v>
      </c>
      <c r="K12" s="76">
        <f>IF(J12&gt;1,J12/J12^(2*LOG10(J12)),J12*J12^(2*LOG10(J12)))</f>
        <v>0.9525712992453342</v>
      </c>
      <c r="L12" s="140" t="s">
        <v>146</v>
      </c>
      <c r="M12" s="77"/>
      <c r="N12" s="77"/>
      <c r="O12" s="78">
        <v>93.67</v>
      </c>
      <c r="P12" s="76">
        <f>K12-(O12/200)</f>
        <v>0.48422129924533425</v>
      </c>
      <c r="Q12" s="140">
        <v>5124</v>
      </c>
      <c r="R12" s="140">
        <v>4954</v>
      </c>
      <c r="S12" s="140">
        <v>4236</v>
      </c>
      <c r="T12" s="81">
        <f>P12*Q12</f>
        <v>2481.1499373330926</v>
      </c>
      <c r="U12" s="83">
        <v>5</v>
      </c>
      <c r="V12" s="82">
        <f>P12*R12</f>
        <v>2398.8323164613857</v>
      </c>
      <c r="W12" s="83">
        <v>5</v>
      </c>
      <c r="X12" s="82">
        <f>P12*S12</f>
        <v>2051.161423603236</v>
      </c>
      <c r="Y12" s="115">
        <v>5</v>
      </c>
      <c r="Z12" s="84">
        <f>U12+W12+Y12-(MAX(U12,W12,Y12))</f>
        <v>10</v>
      </c>
      <c r="AA12" s="85">
        <f>Z12</f>
        <v>10</v>
      </c>
      <c r="AB12" s="21"/>
      <c r="AC12" s="21"/>
    </row>
    <row r="13" ht="15" customHeight="1" thickBot="1"/>
    <row r="14" spans="2:27" ht="15" customHeight="1">
      <c r="B14" s="23" t="s">
        <v>29</v>
      </c>
      <c r="C14" s="155" t="s">
        <v>25</v>
      </c>
      <c r="D14" s="155"/>
      <c r="E14" s="24" t="s">
        <v>9</v>
      </c>
      <c r="F14" s="156" t="s">
        <v>35</v>
      </c>
      <c r="G14" s="156"/>
      <c r="H14" s="156"/>
      <c r="I14" s="157" t="s">
        <v>36</v>
      </c>
      <c r="J14" s="157"/>
      <c r="K14" s="157"/>
      <c r="L14" s="157"/>
      <c r="M14" s="158" t="s">
        <v>25</v>
      </c>
      <c r="N14" s="158"/>
      <c r="O14" s="158"/>
      <c r="P14" s="158"/>
      <c r="Q14" s="155" t="s">
        <v>9</v>
      </c>
      <c r="R14" s="155"/>
      <c r="S14" s="155"/>
      <c r="T14" s="156" t="s">
        <v>35</v>
      </c>
      <c r="U14" s="156"/>
      <c r="V14" s="156"/>
      <c r="W14" s="156"/>
      <c r="X14" s="29"/>
      <c r="Y14" s="29"/>
      <c r="Z14" s="29"/>
      <c r="AA14" s="29"/>
    </row>
    <row r="15" spans="2:27" ht="15" customHeight="1">
      <c r="B15" s="25" t="s">
        <v>82</v>
      </c>
      <c r="C15" s="151" t="s">
        <v>108</v>
      </c>
      <c r="D15" s="151"/>
      <c r="E15" s="26" t="s">
        <v>60</v>
      </c>
      <c r="F15" s="172"/>
      <c r="G15" s="172"/>
      <c r="H15" s="172"/>
      <c r="I15" s="152" t="s">
        <v>37</v>
      </c>
      <c r="J15" s="152"/>
      <c r="K15" s="152"/>
      <c r="L15" s="152"/>
      <c r="M15" s="142" t="s">
        <v>147</v>
      </c>
      <c r="N15" s="143"/>
      <c r="O15" s="143"/>
      <c r="P15" s="143"/>
      <c r="Q15" s="173" t="s">
        <v>149</v>
      </c>
      <c r="R15" s="173"/>
      <c r="S15" s="173"/>
      <c r="T15" s="162"/>
      <c r="U15" s="162"/>
      <c r="V15" s="162"/>
      <c r="W15" s="162"/>
      <c r="X15" s="30"/>
      <c r="Y15" s="30"/>
      <c r="Z15" s="30"/>
      <c r="AA15" s="30"/>
    </row>
    <row r="16" spans="2:27" ht="15" customHeight="1">
      <c r="B16" s="25">
        <v>2</v>
      </c>
      <c r="C16" s="151" t="s">
        <v>113</v>
      </c>
      <c r="D16" s="151"/>
      <c r="E16" s="26" t="s">
        <v>117</v>
      </c>
      <c r="F16" s="172"/>
      <c r="G16" s="172"/>
      <c r="H16" s="172"/>
      <c r="I16" s="175" t="s">
        <v>38</v>
      </c>
      <c r="J16" s="175"/>
      <c r="K16" s="175"/>
      <c r="L16" s="175"/>
      <c r="M16" s="142"/>
      <c r="N16" s="143"/>
      <c r="O16" s="143"/>
      <c r="P16" s="143"/>
      <c r="Q16" s="173"/>
      <c r="R16" s="173"/>
      <c r="S16" s="173"/>
      <c r="T16" s="162"/>
      <c r="U16" s="162"/>
      <c r="V16" s="162"/>
      <c r="W16" s="162"/>
      <c r="X16" s="30"/>
      <c r="Y16" s="30"/>
      <c r="Z16" s="30"/>
      <c r="AA16" s="30"/>
    </row>
    <row r="17" spans="2:27" ht="15" customHeight="1">
      <c r="B17" s="25">
        <v>3</v>
      </c>
      <c r="C17" s="151" t="s">
        <v>114</v>
      </c>
      <c r="D17" s="151"/>
      <c r="E17" s="86" t="s">
        <v>118</v>
      </c>
      <c r="F17" s="172"/>
      <c r="G17" s="172"/>
      <c r="H17" s="172"/>
      <c r="I17" s="174"/>
      <c r="J17" s="174"/>
      <c r="K17" s="174"/>
      <c r="L17" s="174"/>
      <c r="M17" s="142"/>
      <c r="N17" s="143"/>
      <c r="O17" s="143"/>
      <c r="P17" s="143"/>
      <c r="Q17" s="173"/>
      <c r="R17" s="173"/>
      <c r="S17" s="173"/>
      <c r="T17" s="162"/>
      <c r="U17" s="162"/>
      <c r="V17" s="162"/>
      <c r="W17" s="162"/>
      <c r="X17" s="30"/>
      <c r="Y17" s="30"/>
      <c r="Z17" s="30"/>
      <c r="AA17" s="30"/>
    </row>
    <row r="18" spans="2:27" ht="15" customHeight="1">
      <c r="B18" s="25"/>
      <c r="C18" s="151"/>
      <c r="D18" s="151"/>
      <c r="E18" s="86"/>
      <c r="F18" s="172"/>
      <c r="G18" s="172"/>
      <c r="H18" s="172"/>
      <c r="I18" s="174"/>
      <c r="J18" s="174"/>
      <c r="K18" s="174"/>
      <c r="L18" s="174"/>
      <c r="M18" s="143"/>
      <c r="N18" s="143"/>
      <c r="O18" s="143"/>
      <c r="P18" s="143"/>
      <c r="Q18" s="173"/>
      <c r="R18" s="173"/>
      <c r="S18" s="173"/>
      <c r="T18" s="162"/>
      <c r="U18" s="162"/>
      <c r="V18" s="162"/>
      <c r="W18" s="162"/>
      <c r="X18" s="30"/>
      <c r="Y18" s="30"/>
      <c r="Z18" s="30"/>
      <c r="AA18" s="30"/>
    </row>
    <row r="19" spans="2:27" ht="15" customHeight="1">
      <c r="B19" s="25"/>
      <c r="C19" s="165"/>
      <c r="D19" s="165"/>
      <c r="E19" s="26"/>
      <c r="F19" s="172"/>
      <c r="G19" s="172"/>
      <c r="H19" s="172"/>
      <c r="I19" s="174"/>
      <c r="J19" s="174"/>
      <c r="K19" s="174"/>
      <c r="L19" s="174"/>
      <c r="M19" s="143"/>
      <c r="N19" s="143"/>
      <c r="O19" s="143"/>
      <c r="P19" s="143"/>
      <c r="Q19" s="173"/>
      <c r="R19" s="173"/>
      <c r="S19" s="173"/>
      <c r="T19" s="162"/>
      <c r="U19" s="162"/>
      <c r="V19" s="162"/>
      <c r="W19" s="162"/>
      <c r="X19" s="30"/>
      <c r="Y19" s="30"/>
      <c r="Z19" s="30"/>
      <c r="AA19" s="30"/>
    </row>
    <row r="20" spans="2:27" ht="15" customHeight="1">
      <c r="B20" s="27"/>
      <c r="C20" s="165"/>
      <c r="D20" s="165"/>
      <c r="E20" s="87"/>
      <c r="F20" s="167"/>
      <c r="G20" s="167"/>
      <c r="H20" s="167"/>
      <c r="I20" s="175" t="s">
        <v>39</v>
      </c>
      <c r="J20" s="175"/>
      <c r="K20" s="175"/>
      <c r="L20" s="175"/>
      <c r="M20" s="142" t="s">
        <v>51</v>
      </c>
      <c r="N20" s="143"/>
      <c r="O20" s="143"/>
      <c r="P20" s="143"/>
      <c r="Q20" s="173" t="s">
        <v>55</v>
      </c>
      <c r="R20" s="173"/>
      <c r="S20" s="173"/>
      <c r="T20" s="162"/>
      <c r="U20" s="162"/>
      <c r="V20" s="162"/>
      <c r="W20" s="162"/>
      <c r="X20" s="30"/>
      <c r="Y20" s="30"/>
      <c r="Z20" s="30"/>
      <c r="AA20" s="30"/>
    </row>
    <row r="21" spans="2:27" ht="15" customHeight="1" thickBot="1">
      <c r="B21" s="28" t="s">
        <v>40</v>
      </c>
      <c r="C21" s="176" t="s">
        <v>52</v>
      </c>
      <c r="D21" s="177"/>
      <c r="E21" s="108" t="s">
        <v>53</v>
      </c>
      <c r="F21" s="166"/>
      <c r="G21" s="166"/>
      <c r="H21" s="166"/>
      <c r="I21" s="178" t="s">
        <v>40</v>
      </c>
      <c r="J21" s="178"/>
      <c r="K21" s="178"/>
      <c r="L21" s="178"/>
      <c r="M21" s="141" t="s">
        <v>148</v>
      </c>
      <c r="N21" s="141"/>
      <c r="O21" s="141"/>
      <c r="P21" s="141"/>
      <c r="Q21" s="176" t="s">
        <v>59</v>
      </c>
      <c r="R21" s="176"/>
      <c r="S21" s="176"/>
      <c r="T21" s="163"/>
      <c r="U21" s="163"/>
      <c r="V21" s="163"/>
      <c r="W21" s="163"/>
      <c r="X21" s="30"/>
      <c r="Y21" s="30"/>
      <c r="Z21" s="30"/>
      <c r="AA21" s="30"/>
    </row>
    <row r="22" ht="15" customHeight="1"/>
  </sheetData>
  <sheetProtection/>
  <mergeCells count="66">
    <mergeCell ref="I21:L21"/>
    <mergeCell ref="M21:P21"/>
    <mergeCell ref="I20:L20"/>
    <mergeCell ref="M20:P20"/>
    <mergeCell ref="C20:D20"/>
    <mergeCell ref="F20:H20"/>
    <mergeCell ref="C21:D21"/>
    <mergeCell ref="F21:H21"/>
    <mergeCell ref="Q20:S20"/>
    <mergeCell ref="T20:W20"/>
    <mergeCell ref="Q21:S21"/>
    <mergeCell ref="T21:W21"/>
    <mergeCell ref="Q18:S18"/>
    <mergeCell ref="T18:W18"/>
    <mergeCell ref="Q19:S19"/>
    <mergeCell ref="T19:W19"/>
    <mergeCell ref="C18:D18"/>
    <mergeCell ref="F18:H18"/>
    <mergeCell ref="I18:L18"/>
    <mergeCell ref="M18:P18"/>
    <mergeCell ref="C19:D19"/>
    <mergeCell ref="F19:H19"/>
    <mergeCell ref="I19:L19"/>
    <mergeCell ref="M19:P19"/>
    <mergeCell ref="I17:L17"/>
    <mergeCell ref="M17:P17"/>
    <mergeCell ref="I16:L16"/>
    <mergeCell ref="M16:P16"/>
    <mergeCell ref="C16:D16"/>
    <mergeCell ref="F16:H16"/>
    <mergeCell ref="C17:D17"/>
    <mergeCell ref="F17:H17"/>
    <mergeCell ref="Q16:S16"/>
    <mergeCell ref="T16:W16"/>
    <mergeCell ref="Q17:S17"/>
    <mergeCell ref="T17:W17"/>
    <mergeCell ref="Q14:S14"/>
    <mergeCell ref="T14:W14"/>
    <mergeCell ref="Q15:S15"/>
    <mergeCell ref="T15:W15"/>
    <mergeCell ref="C14:D14"/>
    <mergeCell ref="F14:H14"/>
    <mergeCell ref="I14:L14"/>
    <mergeCell ref="M14:P14"/>
    <mergeCell ref="C15:D15"/>
    <mergeCell ref="F15:H15"/>
    <mergeCell ref="I15:L15"/>
    <mergeCell ref="M15:P15"/>
    <mergeCell ref="K6:K7"/>
    <mergeCell ref="L6:N6"/>
    <mergeCell ref="O6:O7"/>
    <mergeCell ref="P6:P7"/>
    <mergeCell ref="Q6:S6"/>
    <mergeCell ref="T6:Y6"/>
    <mergeCell ref="Z6:Z7"/>
    <mergeCell ref="AA6:AA7"/>
    <mergeCell ref="A1:L1"/>
    <mergeCell ref="A2:L2"/>
    <mergeCell ref="A3:B4"/>
    <mergeCell ref="A6:A7"/>
    <mergeCell ref="B6:B7"/>
    <mergeCell ref="C6:C7"/>
    <mergeCell ref="D6:D7"/>
    <mergeCell ref="E6:E7"/>
    <mergeCell ref="F6:F7"/>
    <mergeCell ref="J6:J7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C21"/>
  <sheetViews>
    <sheetView showGridLines="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L1"/>
    </sheetView>
  </sheetViews>
  <sheetFormatPr defaultColWidth="9.00390625" defaultRowHeight="12.75"/>
  <cols>
    <col min="1" max="1" width="4.125" style="0" customWidth="1"/>
    <col min="2" max="2" width="19.875" style="0" customWidth="1"/>
    <col min="3" max="3" width="8.125" style="0" customWidth="1"/>
    <col min="4" max="4" width="26.375" style="0" customWidth="1"/>
    <col min="5" max="5" width="14.375" style="0" customWidth="1"/>
    <col min="6" max="6" width="7.625" style="0" customWidth="1"/>
    <col min="7" max="9" width="6.375" style="0" customWidth="1"/>
    <col min="10" max="10" width="6.625" style="0" customWidth="1"/>
    <col min="11" max="11" width="5.375" style="0" customWidth="1"/>
    <col min="12" max="14" width="5.625" style="0" customWidth="1"/>
    <col min="15" max="15" width="7.625" style="0" customWidth="1"/>
    <col min="16" max="16" width="5.625" style="0" customWidth="1"/>
    <col min="17" max="17" width="7.25390625" style="0" customWidth="1"/>
    <col min="18" max="18" width="6.75390625" style="0" customWidth="1"/>
    <col min="19" max="19" width="6.125" style="0" customWidth="1"/>
    <col min="20" max="20" width="5.75390625" style="0" customWidth="1"/>
    <col min="21" max="21" width="4.75390625" style="0" customWidth="1"/>
    <col min="22" max="22" width="5.875" style="0" customWidth="1"/>
    <col min="23" max="23" width="4.75390625" style="0" customWidth="1"/>
    <col min="24" max="24" width="5.875" style="0" customWidth="1"/>
    <col min="25" max="25" width="4.75390625" style="0" customWidth="1"/>
    <col min="26" max="26" width="7.00390625" style="0" customWidth="1"/>
    <col min="27" max="27" width="6.25390625" style="0" customWidth="1"/>
  </cols>
  <sheetData>
    <row r="1" spans="1:20" ht="15">
      <c r="A1" s="150" t="s">
        <v>131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P1" s="111"/>
      <c r="Q1" s="111"/>
      <c r="R1" s="111"/>
      <c r="S1" s="111"/>
      <c r="T1" s="111"/>
    </row>
    <row r="2" spans="1:22" ht="15">
      <c r="A2" s="150" t="s">
        <v>132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P2" s="111"/>
      <c r="Q2" s="110" t="s">
        <v>133</v>
      </c>
      <c r="R2" s="111" t="s">
        <v>134</v>
      </c>
      <c r="S2" s="111"/>
      <c r="T2" s="111"/>
      <c r="U2" s="110"/>
      <c r="V2" s="111"/>
    </row>
    <row r="3" spans="1:24" ht="20.25">
      <c r="A3" s="159" t="s">
        <v>83</v>
      </c>
      <c r="B3" s="159"/>
      <c r="C3" s="31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112"/>
      <c r="Q3" s="116">
        <v>40</v>
      </c>
      <c r="R3" s="117">
        <v>20</v>
      </c>
      <c r="S3" s="112"/>
      <c r="T3" s="112"/>
      <c r="U3" s="110"/>
      <c r="V3" s="111"/>
      <c r="W3" s="20"/>
      <c r="X3" s="20"/>
    </row>
    <row r="4" spans="1:24" ht="20.25">
      <c r="A4" s="159"/>
      <c r="B4" s="159"/>
      <c r="C4" s="31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118" t="s">
        <v>135</v>
      </c>
      <c r="Q4" s="119">
        <f>Q3*60+R3</f>
        <v>2420</v>
      </c>
      <c r="R4" s="112"/>
      <c r="S4" s="112"/>
      <c r="T4" s="112"/>
      <c r="U4" s="112"/>
      <c r="V4" s="112"/>
      <c r="W4" s="20"/>
      <c r="X4" s="20"/>
    </row>
    <row r="5" spans="28:29" ht="13.5" thickBot="1">
      <c r="AB5" s="21"/>
      <c r="AC5" s="21"/>
    </row>
    <row r="6" spans="1:29" ht="12.75" customHeight="1">
      <c r="A6" s="168" t="s">
        <v>24</v>
      </c>
      <c r="B6" s="160" t="s">
        <v>25</v>
      </c>
      <c r="C6" s="160" t="s">
        <v>9</v>
      </c>
      <c r="D6" s="160" t="s">
        <v>26</v>
      </c>
      <c r="E6" s="160" t="s">
        <v>27</v>
      </c>
      <c r="F6" s="160" t="s">
        <v>28</v>
      </c>
      <c r="G6" s="41" t="s">
        <v>91</v>
      </c>
      <c r="H6" s="41" t="s">
        <v>64</v>
      </c>
      <c r="I6" s="42" t="s">
        <v>65</v>
      </c>
      <c r="J6" s="153" t="s">
        <v>66</v>
      </c>
      <c r="K6" s="153" t="s">
        <v>92</v>
      </c>
      <c r="L6" s="161" t="s">
        <v>29</v>
      </c>
      <c r="M6" s="161"/>
      <c r="N6" s="161"/>
      <c r="O6" s="153" t="s">
        <v>30</v>
      </c>
      <c r="P6" s="153" t="s">
        <v>93</v>
      </c>
      <c r="Q6" s="169" t="s">
        <v>67</v>
      </c>
      <c r="R6" s="169"/>
      <c r="S6" s="170"/>
      <c r="T6" s="171" t="s">
        <v>68</v>
      </c>
      <c r="U6" s="164"/>
      <c r="V6" s="164"/>
      <c r="W6" s="164"/>
      <c r="X6" s="164"/>
      <c r="Y6" s="164"/>
      <c r="Z6" s="153" t="s">
        <v>69</v>
      </c>
      <c r="AA6" s="154" t="s">
        <v>31</v>
      </c>
      <c r="AB6" s="21"/>
      <c r="AC6" s="21"/>
    </row>
    <row r="7" spans="1:29" ht="15" thickBot="1">
      <c r="A7" s="168"/>
      <c r="B7" s="160"/>
      <c r="C7" s="160"/>
      <c r="D7" s="160"/>
      <c r="E7" s="160"/>
      <c r="F7" s="160"/>
      <c r="G7" s="43" t="s">
        <v>70</v>
      </c>
      <c r="H7" s="43" t="s">
        <v>94</v>
      </c>
      <c r="I7" s="43" t="s">
        <v>71</v>
      </c>
      <c r="J7" s="153"/>
      <c r="K7" s="153"/>
      <c r="L7" s="22" t="s">
        <v>32</v>
      </c>
      <c r="M7" s="22" t="s">
        <v>33</v>
      </c>
      <c r="N7" s="22" t="s">
        <v>34</v>
      </c>
      <c r="O7" s="153"/>
      <c r="P7" s="153"/>
      <c r="Q7" s="44" t="s">
        <v>72</v>
      </c>
      <c r="R7" s="44" t="s">
        <v>73</v>
      </c>
      <c r="S7" s="45" t="s">
        <v>74</v>
      </c>
      <c r="T7" s="46" t="s">
        <v>32</v>
      </c>
      <c r="U7" s="39" t="s">
        <v>75</v>
      </c>
      <c r="V7" s="22" t="s">
        <v>33</v>
      </c>
      <c r="W7" s="22" t="s">
        <v>75</v>
      </c>
      <c r="X7" s="22" t="s">
        <v>34</v>
      </c>
      <c r="Y7" s="22" t="s">
        <v>75</v>
      </c>
      <c r="Z7" s="153"/>
      <c r="AA7" s="154"/>
      <c r="AB7" s="21"/>
      <c r="AC7" s="21"/>
    </row>
    <row r="8" spans="1:29" ht="15" customHeight="1">
      <c r="A8" s="47">
        <v>1</v>
      </c>
      <c r="B8" s="48" t="s">
        <v>89</v>
      </c>
      <c r="C8" s="99" t="s">
        <v>90</v>
      </c>
      <c r="D8" s="100" t="s">
        <v>97</v>
      </c>
      <c r="E8" s="100" t="s">
        <v>88</v>
      </c>
      <c r="F8" s="49" t="s">
        <v>48</v>
      </c>
      <c r="G8" s="88">
        <v>1100</v>
      </c>
      <c r="H8" s="89">
        <v>0.855</v>
      </c>
      <c r="I8" s="90">
        <v>16.5</v>
      </c>
      <c r="J8" s="50">
        <f>G8*SQRT(H8)/(456*POWER(I8,1/3))</f>
        <v>0.8761589838909538</v>
      </c>
      <c r="K8" s="50">
        <f>IF(J8&gt;1,J8/J8^(2*LOG10(J8)),J8*J8^(2*LOG10(J8)))</f>
        <v>0.8895622834146238</v>
      </c>
      <c r="L8" s="51"/>
      <c r="M8" s="51"/>
      <c r="N8" s="51"/>
      <c r="O8" s="52">
        <v>83.33</v>
      </c>
      <c r="P8" s="50">
        <f>K8-(O8/200)</f>
        <v>0.4729122834146239</v>
      </c>
      <c r="Q8" s="53">
        <v>2452</v>
      </c>
      <c r="R8" s="53">
        <v>2038</v>
      </c>
      <c r="S8" s="54">
        <v>2006</v>
      </c>
      <c r="T8" s="55">
        <f>P8*Q8</f>
        <v>1159.5809189326578</v>
      </c>
      <c r="U8" s="57">
        <v>2</v>
      </c>
      <c r="V8" s="56">
        <f>P8*R8</f>
        <v>963.7952335990035</v>
      </c>
      <c r="W8" s="57">
        <v>1</v>
      </c>
      <c r="X8" s="56">
        <f>P8*S8</f>
        <v>948.6620405297355</v>
      </c>
      <c r="Y8" s="113">
        <v>2</v>
      </c>
      <c r="Z8" s="40">
        <f>U8+W8+Y8-(MAX(U8,W8,Y8))</f>
        <v>3</v>
      </c>
      <c r="AA8" s="58">
        <f>Z8</f>
        <v>3</v>
      </c>
      <c r="AB8" s="21"/>
      <c r="AC8" s="21"/>
    </row>
    <row r="9" spans="1:29" ht="15" customHeight="1">
      <c r="A9" s="59">
        <v>2</v>
      </c>
      <c r="B9" s="60" t="s">
        <v>78</v>
      </c>
      <c r="C9" s="101" t="s">
        <v>79</v>
      </c>
      <c r="D9" s="128" t="s">
        <v>57</v>
      </c>
      <c r="E9" s="102" t="s">
        <v>95</v>
      </c>
      <c r="F9" s="61" t="s">
        <v>96</v>
      </c>
      <c r="G9" s="91">
        <v>970</v>
      </c>
      <c r="H9" s="92">
        <v>0.496</v>
      </c>
      <c r="I9" s="93">
        <v>6.07</v>
      </c>
      <c r="J9" s="65">
        <f>G9*SQRT(H9)/(456*POWER(I9,1/3))</f>
        <v>0.8212678706058898</v>
      </c>
      <c r="K9" s="65">
        <f>IF(J9&gt;1,J9/J9^(2*LOG10(J9)),J9*J9^(2*LOG10(J9)))</f>
        <v>0.8493966043237079</v>
      </c>
      <c r="L9" s="66"/>
      <c r="M9" s="66"/>
      <c r="N9" s="66"/>
      <c r="O9" s="67">
        <v>92</v>
      </c>
      <c r="P9" s="65">
        <f>K9-(O9/200)</f>
        <v>0.3893966043237079</v>
      </c>
      <c r="Q9" s="68">
        <v>2520</v>
      </c>
      <c r="R9" s="68">
        <v>2490</v>
      </c>
      <c r="S9" s="69">
        <v>2802</v>
      </c>
      <c r="T9" s="70">
        <f>P9*Q9</f>
        <v>981.2794428957438</v>
      </c>
      <c r="U9" s="72">
        <v>1</v>
      </c>
      <c r="V9" s="71">
        <f>P9*R9</f>
        <v>969.5975447660326</v>
      </c>
      <c r="W9" s="72">
        <v>2</v>
      </c>
      <c r="X9" s="71">
        <f>P9*S9</f>
        <v>1091.0892853150294</v>
      </c>
      <c r="Y9" s="114">
        <v>3</v>
      </c>
      <c r="Z9" s="32">
        <f>U9+W9+Y9-(MAX(U9,W9,Y9))</f>
        <v>3</v>
      </c>
      <c r="AA9" s="73">
        <f>Z9</f>
        <v>3</v>
      </c>
      <c r="AB9" s="21"/>
      <c r="AC9" s="21"/>
    </row>
    <row r="10" spans="1:29" ht="15" customHeight="1">
      <c r="A10" s="59">
        <v>3</v>
      </c>
      <c r="B10" s="74" t="s">
        <v>84</v>
      </c>
      <c r="C10" s="104" t="s">
        <v>85</v>
      </c>
      <c r="D10" s="103" t="s">
        <v>99</v>
      </c>
      <c r="E10" s="105" t="s">
        <v>100</v>
      </c>
      <c r="F10" s="61" t="s">
        <v>49</v>
      </c>
      <c r="G10" s="91">
        <v>1020</v>
      </c>
      <c r="H10" s="92">
        <v>1.32</v>
      </c>
      <c r="I10" s="93">
        <v>15.73</v>
      </c>
      <c r="J10" s="65">
        <f>G10*SQRT(H10)/(456*POWER(I10,1/3))</f>
        <v>1.0256819680534577</v>
      </c>
      <c r="K10" s="65">
        <f>IF(J10&gt;1,J10/J10^(2*LOG10(J10)),J10*J10^(2*LOG10(J10)))</f>
        <v>1.025109269133519</v>
      </c>
      <c r="L10" s="66"/>
      <c r="M10" s="66"/>
      <c r="N10" s="66"/>
      <c r="O10" s="67">
        <v>94</v>
      </c>
      <c r="P10" s="65">
        <f>K10-(O10/200)</f>
        <v>0.5551092691335191</v>
      </c>
      <c r="Q10" s="68">
        <v>2303</v>
      </c>
      <c r="R10" s="68">
        <v>2406</v>
      </c>
      <c r="S10" s="69">
        <v>2397</v>
      </c>
      <c r="T10" s="70">
        <f>P10*Q10</f>
        <v>1278.4166468144945</v>
      </c>
      <c r="U10" s="72">
        <v>3</v>
      </c>
      <c r="V10" s="71">
        <f>P10*R10</f>
        <v>1335.592901535247</v>
      </c>
      <c r="W10" s="72">
        <v>3</v>
      </c>
      <c r="X10" s="71">
        <f>P10*S10</f>
        <v>1330.5969181130454</v>
      </c>
      <c r="Y10" s="114">
        <v>4</v>
      </c>
      <c r="Z10" s="32">
        <f>U10+W10+Y10-(MAX(U10,W10,Y10))</f>
        <v>6</v>
      </c>
      <c r="AA10" s="73">
        <f>Z10</f>
        <v>6</v>
      </c>
      <c r="AB10" s="21"/>
      <c r="AC10" s="21"/>
    </row>
    <row r="11" spans="1:29" ht="15" customHeight="1">
      <c r="A11" s="59">
        <v>4</v>
      </c>
      <c r="B11" s="74" t="s">
        <v>54</v>
      </c>
      <c r="C11" s="104" t="s">
        <v>87</v>
      </c>
      <c r="D11" s="103" t="s">
        <v>97</v>
      </c>
      <c r="E11" s="105" t="s">
        <v>86</v>
      </c>
      <c r="F11" s="61" t="s">
        <v>98</v>
      </c>
      <c r="G11" s="91">
        <v>860</v>
      </c>
      <c r="H11" s="92">
        <v>0.7</v>
      </c>
      <c r="I11" s="93">
        <v>11.7</v>
      </c>
      <c r="J11" s="65">
        <f>G11*SQRT(H11)/(456*POWER(I11,1/3))</f>
        <v>0.6950574051403287</v>
      </c>
      <c r="K11" s="65">
        <f>IF(J11&gt;1,J11/J11^(2*LOG10(J11)),J11*J11^(2*LOG10(J11)))</f>
        <v>0.7797144972329396</v>
      </c>
      <c r="L11" s="66"/>
      <c r="M11" s="66"/>
      <c r="N11" s="66"/>
      <c r="O11" s="67">
        <v>90.33</v>
      </c>
      <c r="P11" s="65">
        <f>K11-(O11/200)</f>
        <v>0.3280644972329396</v>
      </c>
      <c r="Q11" s="68">
        <v>5040</v>
      </c>
      <c r="R11" s="68">
        <v>7184</v>
      </c>
      <c r="S11" s="69">
        <v>2340</v>
      </c>
      <c r="T11" s="70">
        <f>P11*Q11</f>
        <v>1653.4450660540158</v>
      </c>
      <c r="U11" s="72">
        <v>5</v>
      </c>
      <c r="V11" s="71">
        <f>P11*R11</f>
        <v>2356.815348121438</v>
      </c>
      <c r="W11" s="72">
        <v>5</v>
      </c>
      <c r="X11" s="71">
        <f>P11*S11</f>
        <v>767.6709235250787</v>
      </c>
      <c r="Y11" s="114">
        <v>1</v>
      </c>
      <c r="Z11" s="32">
        <f>U11+W11+Y11-(MAX(U11,W11,Y11))</f>
        <v>6</v>
      </c>
      <c r="AA11" s="73">
        <f>Z11</f>
        <v>6</v>
      </c>
      <c r="AB11" s="21"/>
      <c r="AC11" s="21"/>
    </row>
    <row r="12" spans="1:29" ht="15" customHeight="1" thickBot="1">
      <c r="A12" s="75">
        <v>5</v>
      </c>
      <c r="B12" s="123" t="s">
        <v>101</v>
      </c>
      <c r="C12" s="124" t="s">
        <v>103</v>
      </c>
      <c r="D12" s="125" t="s">
        <v>102</v>
      </c>
      <c r="E12" s="126" t="s">
        <v>104</v>
      </c>
      <c r="F12" s="127" t="s">
        <v>105</v>
      </c>
      <c r="G12" s="94">
        <v>880</v>
      </c>
      <c r="H12" s="95">
        <v>0.9</v>
      </c>
      <c r="I12" s="96">
        <v>11.5</v>
      </c>
      <c r="J12" s="76">
        <f>G12*SQRT(H12)/(456*POWER(I12,1/3))</f>
        <v>0.8110976393604669</v>
      </c>
      <c r="K12" s="76">
        <f>IF(J12&gt;1,J12/J12^(2*LOG10(J12)),J12*J12^(2*LOG10(J12)))</f>
        <v>0.8425749166636327</v>
      </c>
      <c r="L12" s="77"/>
      <c r="M12" s="77"/>
      <c r="N12" s="77"/>
      <c r="O12" s="78">
        <v>82.33</v>
      </c>
      <c r="P12" s="76">
        <f>K12-(O12/200)</f>
        <v>0.4309249166636327</v>
      </c>
      <c r="Q12" s="79">
        <v>3780</v>
      </c>
      <c r="R12" s="79">
        <v>3592</v>
      </c>
      <c r="S12" s="80">
        <v>4253</v>
      </c>
      <c r="T12" s="81">
        <f>P12*Q12</f>
        <v>1628.8961849885316</v>
      </c>
      <c r="U12" s="83">
        <v>4</v>
      </c>
      <c r="V12" s="82">
        <f>P12*R12</f>
        <v>1547.8823006557686</v>
      </c>
      <c r="W12" s="83">
        <v>4</v>
      </c>
      <c r="X12" s="82">
        <f>P12*S12</f>
        <v>1832.72367057043</v>
      </c>
      <c r="Y12" s="115">
        <v>5</v>
      </c>
      <c r="Z12" s="84">
        <f>U12+W12+Y12-(MAX(U12,W12,Y12))</f>
        <v>8</v>
      </c>
      <c r="AA12" s="85">
        <f>Z12</f>
        <v>8</v>
      </c>
      <c r="AB12" s="21"/>
      <c r="AC12" s="21"/>
    </row>
    <row r="13" ht="15" customHeight="1" thickBot="1"/>
    <row r="14" spans="2:27" ht="15" customHeight="1">
      <c r="B14" s="23" t="s">
        <v>29</v>
      </c>
      <c r="C14" s="155" t="s">
        <v>25</v>
      </c>
      <c r="D14" s="155"/>
      <c r="E14" s="24" t="s">
        <v>9</v>
      </c>
      <c r="F14" s="156" t="s">
        <v>35</v>
      </c>
      <c r="G14" s="156"/>
      <c r="H14" s="156"/>
      <c r="I14" s="157" t="s">
        <v>36</v>
      </c>
      <c r="J14" s="157"/>
      <c r="K14" s="157"/>
      <c r="L14" s="157"/>
      <c r="M14" s="158" t="s">
        <v>25</v>
      </c>
      <c r="N14" s="158"/>
      <c r="O14" s="158"/>
      <c r="P14" s="158"/>
      <c r="Q14" s="155" t="s">
        <v>9</v>
      </c>
      <c r="R14" s="155"/>
      <c r="S14" s="155"/>
      <c r="T14" s="156" t="s">
        <v>35</v>
      </c>
      <c r="U14" s="156"/>
      <c r="V14" s="156"/>
      <c r="W14" s="156"/>
      <c r="X14" s="29"/>
      <c r="Y14" s="29"/>
      <c r="Z14" s="29"/>
      <c r="AA14" s="29"/>
    </row>
    <row r="15" spans="2:27" ht="15" customHeight="1">
      <c r="B15" s="25" t="s">
        <v>82</v>
      </c>
      <c r="C15" s="151" t="s">
        <v>108</v>
      </c>
      <c r="D15" s="151"/>
      <c r="E15" s="26" t="s">
        <v>60</v>
      </c>
      <c r="F15" s="172"/>
      <c r="G15" s="172"/>
      <c r="H15" s="172"/>
      <c r="I15" s="152" t="s">
        <v>37</v>
      </c>
      <c r="J15" s="152"/>
      <c r="K15" s="152"/>
      <c r="L15" s="152"/>
      <c r="M15" s="142" t="s">
        <v>147</v>
      </c>
      <c r="N15" s="143"/>
      <c r="O15" s="143"/>
      <c r="P15" s="143"/>
      <c r="Q15" s="173" t="s">
        <v>149</v>
      </c>
      <c r="R15" s="173"/>
      <c r="S15" s="173"/>
      <c r="T15" s="162"/>
      <c r="U15" s="162"/>
      <c r="V15" s="162"/>
      <c r="W15" s="162"/>
      <c r="X15" s="30"/>
      <c r="Y15" s="30"/>
      <c r="Z15" s="30"/>
      <c r="AA15" s="30"/>
    </row>
    <row r="16" spans="2:27" ht="15" customHeight="1">
      <c r="B16" s="25">
        <v>2</v>
      </c>
      <c r="C16" s="151" t="s">
        <v>113</v>
      </c>
      <c r="D16" s="151"/>
      <c r="E16" s="26" t="s">
        <v>117</v>
      </c>
      <c r="F16" s="172"/>
      <c r="G16" s="172"/>
      <c r="H16" s="172"/>
      <c r="I16" s="175" t="s">
        <v>38</v>
      </c>
      <c r="J16" s="175"/>
      <c r="K16" s="175"/>
      <c r="L16" s="175"/>
      <c r="M16" s="142"/>
      <c r="N16" s="143"/>
      <c r="O16" s="143"/>
      <c r="P16" s="143"/>
      <c r="Q16" s="173"/>
      <c r="R16" s="173"/>
      <c r="S16" s="173"/>
      <c r="T16" s="162"/>
      <c r="U16" s="162"/>
      <c r="V16" s="162"/>
      <c r="W16" s="162"/>
      <c r="X16" s="30"/>
      <c r="Y16" s="30"/>
      <c r="Z16" s="30"/>
      <c r="AA16" s="30"/>
    </row>
    <row r="17" spans="2:27" ht="15" customHeight="1">
      <c r="B17" s="25">
        <v>3</v>
      </c>
      <c r="C17" s="151" t="s">
        <v>114</v>
      </c>
      <c r="D17" s="151"/>
      <c r="E17" s="86" t="s">
        <v>118</v>
      </c>
      <c r="F17" s="172"/>
      <c r="G17" s="172"/>
      <c r="H17" s="172"/>
      <c r="I17" s="174"/>
      <c r="J17" s="174"/>
      <c r="K17" s="174"/>
      <c r="L17" s="174"/>
      <c r="M17" s="142"/>
      <c r="N17" s="143"/>
      <c r="O17" s="143"/>
      <c r="P17" s="143"/>
      <c r="Q17" s="173"/>
      <c r="R17" s="173"/>
      <c r="S17" s="173"/>
      <c r="T17" s="162"/>
      <c r="U17" s="162"/>
      <c r="V17" s="162"/>
      <c r="W17" s="162"/>
      <c r="X17" s="30"/>
      <c r="Y17" s="30"/>
      <c r="Z17" s="30"/>
      <c r="AA17" s="30"/>
    </row>
    <row r="18" spans="2:27" ht="15" customHeight="1">
      <c r="B18" s="25"/>
      <c r="C18" s="151"/>
      <c r="D18" s="151"/>
      <c r="E18" s="97"/>
      <c r="F18" s="172"/>
      <c r="G18" s="172"/>
      <c r="H18" s="172"/>
      <c r="I18" s="174"/>
      <c r="J18" s="174"/>
      <c r="K18" s="174"/>
      <c r="L18" s="174"/>
      <c r="M18" s="143"/>
      <c r="N18" s="143"/>
      <c r="O18" s="143"/>
      <c r="P18" s="143"/>
      <c r="Q18" s="173"/>
      <c r="R18" s="173"/>
      <c r="S18" s="173"/>
      <c r="T18" s="162"/>
      <c r="U18" s="162"/>
      <c r="V18" s="162"/>
      <c r="W18" s="162"/>
      <c r="X18" s="30"/>
      <c r="Y18" s="30"/>
      <c r="Z18" s="30"/>
      <c r="AA18" s="30"/>
    </row>
    <row r="19" spans="2:27" ht="15" customHeight="1">
      <c r="B19" s="25"/>
      <c r="C19" s="165"/>
      <c r="D19" s="165"/>
      <c r="E19" s="26"/>
      <c r="F19" s="172"/>
      <c r="G19" s="172"/>
      <c r="H19" s="172"/>
      <c r="I19" s="174"/>
      <c r="J19" s="174"/>
      <c r="K19" s="174"/>
      <c r="L19" s="174"/>
      <c r="M19" s="143"/>
      <c r="N19" s="143"/>
      <c r="O19" s="143"/>
      <c r="P19" s="143"/>
      <c r="Q19" s="173"/>
      <c r="R19" s="173"/>
      <c r="S19" s="173"/>
      <c r="T19" s="162"/>
      <c r="U19" s="162"/>
      <c r="V19" s="162"/>
      <c r="W19" s="162"/>
      <c r="X19" s="30"/>
      <c r="Y19" s="30"/>
      <c r="Z19" s="30"/>
      <c r="AA19" s="30"/>
    </row>
    <row r="20" spans="2:27" ht="15" customHeight="1">
      <c r="B20" s="27"/>
      <c r="C20" s="165"/>
      <c r="D20" s="165"/>
      <c r="E20" s="87"/>
      <c r="F20" s="167"/>
      <c r="G20" s="167"/>
      <c r="H20" s="167"/>
      <c r="I20" s="175" t="s">
        <v>39</v>
      </c>
      <c r="J20" s="175"/>
      <c r="K20" s="175"/>
      <c r="L20" s="175"/>
      <c r="M20" s="142" t="s">
        <v>51</v>
      </c>
      <c r="N20" s="143"/>
      <c r="O20" s="143"/>
      <c r="P20" s="143"/>
      <c r="Q20" s="173" t="s">
        <v>55</v>
      </c>
      <c r="R20" s="173"/>
      <c r="S20" s="173"/>
      <c r="T20" s="162"/>
      <c r="U20" s="162"/>
      <c r="V20" s="162"/>
      <c r="W20" s="162"/>
      <c r="X20" s="30"/>
      <c r="Y20" s="30"/>
      <c r="Z20" s="30"/>
      <c r="AA20" s="30"/>
    </row>
    <row r="21" spans="2:27" ht="15" customHeight="1" thickBot="1">
      <c r="B21" s="28" t="s">
        <v>40</v>
      </c>
      <c r="C21" s="176" t="s">
        <v>52</v>
      </c>
      <c r="D21" s="177"/>
      <c r="E21" s="108" t="s">
        <v>53</v>
      </c>
      <c r="F21" s="166"/>
      <c r="G21" s="166"/>
      <c r="H21" s="166"/>
      <c r="I21" s="178" t="s">
        <v>40</v>
      </c>
      <c r="J21" s="178"/>
      <c r="K21" s="178"/>
      <c r="L21" s="178"/>
      <c r="M21" s="141" t="s">
        <v>58</v>
      </c>
      <c r="N21" s="141"/>
      <c r="O21" s="141"/>
      <c r="P21" s="141"/>
      <c r="Q21" s="176" t="s">
        <v>59</v>
      </c>
      <c r="R21" s="176"/>
      <c r="S21" s="176"/>
      <c r="T21" s="163"/>
      <c r="U21" s="163"/>
      <c r="V21" s="163"/>
      <c r="W21" s="163"/>
      <c r="X21" s="30"/>
      <c r="Y21" s="30"/>
      <c r="Z21" s="30"/>
      <c r="AA21" s="30"/>
    </row>
    <row r="22" ht="15" customHeight="1"/>
  </sheetData>
  <sheetProtection/>
  <mergeCells count="66">
    <mergeCell ref="F6:F7"/>
    <mergeCell ref="J6:J7"/>
    <mergeCell ref="O6:O7"/>
    <mergeCell ref="P6:P7"/>
    <mergeCell ref="K6:K7"/>
    <mergeCell ref="L6:N6"/>
    <mergeCell ref="A1:L1"/>
    <mergeCell ref="A2:L2"/>
    <mergeCell ref="A3:B4"/>
    <mergeCell ref="A6:A7"/>
    <mergeCell ref="B6:B7"/>
    <mergeCell ref="C6:C7"/>
    <mergeCell ref="D6:D7"/>
    <mergeCell ref="E6:E7"/>
    <mergeCell ref="C14:D14"/>
    <mergeCell ref="F14:H14"/>
    <mergeCell ref="I14:L14"/>
    <mergeCell ref="M14:P14"/>
    <mergeCell ref="Q15:S15"/>
    <mergeCell ref="T15:W15"/>
    <mergeCell ref="Z6:Z7"/>
    <mergeCell ref="AA6:AA7"/>
    <mergeCell ref="Q14:S14"/>
    <mergeCell ref="T14:W14"/>
    <mergeCell ref="Q6:S6"/>
    <mergeCell ref="T6:Y6"/>
    <mergeCell ref="C15:D15"/>
    <mergeCell ref="F15:H15"/>
    <mergeCell ref="I15:L15"/>
    <mergeCell ref="M15:P15"/>
    <mergeCell ref="I16:L16"/>
    <mergeCell ref="M16:P16"/>
    <mergeCell ref="Q16:S16"/>
    <mergeCell ref="T16:W16"/>
    <mergeCell ref="C16:D16"/>
    <mergeCell ref="F16:H16"/>
    <mergeCell ref="C17:D17"/>
    <mergeCell ref="F17:H17"/>
    <mergeCell ref="I19:L19"/>
    <mergeCell ref="M19:P19"/>
    <mergeCell ref="Q17:S17"/>
    <mergeCell ref="T17:W17"/>
    <mergeCell ref="I17:L17"/>
    <mergeCell ref="M17:P17"/>
    <mergeCell ref="Q21:S21"/>
    <mergeCell ref="T21:W21"/>
    <mergeCell ref="C18:D18"/>
    <mergeCell ref="F18:H18"/>
    <mergeCell ref="I18:L18"/>
    <mergeCell ref="M18:P18"/>
    <mergeCell ref="Q20:S20"/>
    <mergeCell ref="T20:W20"/>
    <mergeCell ref="C19:D19"/>
    <mergeCell ref="F19:H19"/>
    <mergeCell ref="Q18:S18"/>
    <mergeCell ref="T18:W18"/>
    <mergeCell ref="Q19:S19"/>
    <mergeCell ref="T19:W19"/>
    <mergeCell ref="I21:L21"/>
    <mergeCell ref="M21:P21"/>
    <mergeCell ref="I20:L20"/>
    <mergeCell ref="M20:P20"/>
    <mergeCell ref="C20:D20"/>
    <mergeCell ref="F20:H20"/>
    <mergeCell ref="C21:D21"/>
    <mergeCell ref="F21:H21"/>
  </mergeCells>
  <printOptions/>
  <pageMargins left="0.39375" right="0.39375" top="0.39375" bottom="0.39375" header="0.5118055555555556" footer="0.5118055555555556"/>
  <pageSetup horizontalDpi="300" verticalDpi="3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Filip</dc:creator>
  <cp:keywords/>
  <dc:description/>
  <cp:lastModifiedBy>Jiří Kreisel</cp:lastModifiedBy>
  <cp:lastPrinted>2009-06-14T06:59:39Z</cp:lastPrinted>
  <dcterms:created xsi:type="dcterms:W3CDTF">2005-07-31T10:02:30Z</dcterms:created>
  <dcterms:modified xsi:type="dcterms:W3CDTF">2009-06-25T19:08:24Z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info@tfk.cz</vt:lpwstr>
  </property>
  <property fmtid="{D5CDD505-2E9C-101B-9397-08002B2CF9AE}" pid="3" name="_AuthorEmailDisplayName">
    <vt:lpwstr>Karel Filip</vt:lpwstr>
  </property>
  <property fmtid="{D5CDD505-2E9C-101B-9397-08002B2CF9AE}" pid="4" name="_AdHocReviewCycleID">
    <vt:i4>1448979611</vt:i4>
  </property>
  <property fmtid="{D5CDD505-2E9C-101B-9397-08002B2CF9AE}" pid="5" name="_ReviewingToolsShownOnce">
    <vt:lpwstr/>
  </property>
</Properties>
</file>