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480" windowHeight="7200" tabRatio="929" activeTab="0"/>
  </bookViews>
  <sheets>
    <sheet name="Titulní strana" sheetId="1" r:id="rId1"/>
    <sheet name="NSS-A" sheetId="2" r:id="rId2"/>
    <sheet name="NSS-B" sheetId="3" r:id="rId3"/>
    <sheet name="NSS-regatta" sheetId="4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'NSS-A'!$A$1:$AA$23</definedName>
    <definedName name="_xlnm.Print_Area" localSheetId="2">'NSS-B'!$A$1:$AA$24</definedName>
    <definedName name="_xlnm.Print_Area" localSheetId="3">'NSS-regatta'!$A$1:$M$29</definedName>
    <definedName name="_xlnm.Print_Area" localSheetId="0">'Titulní strana'!$A$1:$E$54</definedName>
  </definedNames>
  <calcPr fullCalcOnLoad="1"/>
</workbook>
</file>

<file path=xl/sharedStrings.xml><?xml version="1.0" encoding="utf-8"?>
<sst xmlns="http://schemas.openxmlformats.org/spreadsheetml/2006/main" count="390" uniqueCount="187">
  <si>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</si>
  <si>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</si>
  <si>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</si>
  <si>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</si>
  <si>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</si>
  <si>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</si>
  <si>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</si>
  <si>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</si>
  <si>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</si>
  <si>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</si>
  <si>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</si>
  <si>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</si>
  <si>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</si>
  <si>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</si>
  <si>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</si>
  <si>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</si>
  <si>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</si>
  <si>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</si>
  <si>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</si>
  <si>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</si>
  <si>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</si>
  <si>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</si>
  <si>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</si>
  <si>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</si>
  <si>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</si>
  <si>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</si>
  <si>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</si>
  <si>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</si>
  <si>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</si>
  <si>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</si>
  <si>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</si>
  <si>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</si>
  <si>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</si>
  <si>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</si>
  <si>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</si>
  <si>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</si>
  <si>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</si>
  <si>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</si>
  <si>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</si>
  <si>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</si>
  <si>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</si>
  <si>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Bohuslav Ferjančič</t>
  </si>
  <si>
    <t>Lubomír Jedlička</t>
  </si>
  <si>
    <t>R-125</t>
  </si>
  <si>
    <t>František Hosnedl</t>
  </si>
  <si>
    <t>R-27</t>
  </si>
  <si>
    <t>Výsledky zpracoval: Jan Jedlička , kontrola Jiří Špinar-ved sekce NS</t>
  </si>
  <si>
    <t>1:20</t>
  </si>
  <si>
    <t>1:10</t>
  </si>
  <si>
    <t>1:12</t>
  </si>
  <si>
    <t>Otakar Holan</t>
  </si>
  <si>
    <t>Jan Jedlička</t>
  </si>
  <si>
    <t>R-24</t>
  </si>
  <si>
    <t>Emler Vratislav</t>
  </si>
  <si>
    <t>CZ-11/A</t>
  </si>
  <si>
    <t>Bohuslav Cirhan</t>
  </si>
  <si>
    <t>"NAUTILUS"Proboštov</t>
  </si>
  <si>
    <t>Pavel Jedlička</t>
  </si>
  <si>
    <t>Petr Jíša</t>
  </si>
  <si>
    <t>R-15</t>
  </si>
  <si>
    <t>R-85</t>
  </si>
  <si>
    <t>KLoM Fregata Bakov n. J.</t>
  </si>
  <si>
    <t>CZ-02/A/OS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</si>
  <si>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</si>
  <si>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</si>
  <si>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</si>
  <si>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</si>
  <si>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</si>
  <si>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</si>
  <si>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</si>
  <si>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</si>
  <si>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</si>
  <si>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</si>
  <si>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</si>
  <si>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</si>
  <si>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</si>
  <si>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</si>
  <si>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</si>
  <si>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Ábel Štefan</t>
  </si>
  <si>
    <t>SK</t>
  </si>
  <si>
    <t>Gipsy Moth IV</t>
  </si>
  <si>
    <t>1:12,6</t>
  </si>
  <si>
    <t>Sea Wind</t>
  </si>
  <si>
    <t>1:22</t>
  </si>
  <si>
    <t>Chmelka František</t>
  </si>
  <si>
    <t>Trigger</t>
  </si>
  <si>
    <t>1:15</t>
  </si>
  <si>
    <t>Slížek Josef</t>
  </si>
  <si>
    <t>028-008</t>
  </si>
  <si>
    <t>Uherková Marcela</t>
  </si>
  <si>
    <t>480-008</t>
  </si>
  <si>
    <t>Corona SK 40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</si>
  <si>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</si>
  <si>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</si>
  <si>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</si>
  <si>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</si>
  <si>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</si>
  <si>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</si>
  <si>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</si>
  <si>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</si>
  <si>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</si>
  <si>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</si>
  <si>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</si>
  <si>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t>Medveděv Michal</t>
  </si>
  <si>
    <t>131-022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</si>
  <si>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</si>
  <si>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</si>
  <si>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</si>
  <si>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</si>
  <si>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</si>
  <si>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</si>
  <si>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ATC Eden Jinolice</t>
  </si>
  <si>
    <t>Zdeněk Tomášek</t>
  </si>
  <si>
    <t>Adix</t>
  </si>
  <si>
    <t>Šimůnek Karel</t>
  </si>
  <si>
    <t>316-010</t>
  </si>
  <si>
    <t>Dove</t>
  </si>
  <si>
    <t>SK - Bratislava</t>
  </si>
  <si>
    <t>1:45</t>
  </si>
  <si>
    <t>Admirál Jablonec n. N.</t>
  </si>
  <si>
    <t>Vladimír Bláha</t>
  </si>
  <si>
    <t>1:16</t>
  </si>
  <si>
    <t>Iona</t>
  </si>
  <si>
    <t>Dorian Gray 2</t>
  </si>
  <si>
    <t>KLM Drozdov</t>
  </si>
  <si>
    <t>Pen Duick</t>
  </si>
  <si>
    <t>Mrákota Josef</t>
  </si>
  <si>
    <t>Delta Pardubice</t>
  </si>
  <si>
    <t>168-027</t>
  </si>
  <si>
    <t>Spray</t>
  </si>
  <si>
    <t>1:11</t>
  </si>
  <si>
    <t>22. - 24.5.2009</t>
  </si>
  <si>
    <t>Petr Hlava</t>
  </si>
  <si>
    <t>Kamil Němec</t>
  </si>
  <si>
    <t>Zdeněk Tomášk ml.</t>
  </si>
  <si>
    <t>CZ-20/B</t>
  </si>
  <si>
    <t>Ing. Zdeněk Tomášek</t>
  </si>
  <si>
    <t>NSS</t>
  </si>
  <si>
    <t>start. č. 3:</t>
  </si>
  <si>
    <t>Ved.startov. č. 3:</t>
  </si>
  <si>
    <t>131-058</t>
  </si>
  <si>
    <t>Jakubík Miloš</t>
  </si>
  <si>
    <t>KLoM Morava Hodonín</t>
  </si>
  <si>
    <t>336-xxx</t>
  </si>
  <si>
    <t>MK Slezsko Český Těšín</t>
  </si>
  <si>
    <t>Kozák Peter</t>
  </si>
  <si>
    <t>Prievidza</t>
  </si>
  <si>
    <t>Delfín</t>
  </si>
  <si>
    <t>Jiří Linhart</t>
  </si>
  <si>
    <t>Václav Podlešák</t>
  </si>
  <si>
    <t>Jan Červíček</t>
  </si>
  <si>
    <t>Ladislav Hanuška</t>
  </si>
  <si>
    <t>R-12</t>
  </si>
  <si>
    <t>R-36</t>
  </si>
  <si>
    <t>F2, F4, DS</t>
  </si>
  <si>
    <t>Ivan Grňa</t>
  </si>
  <si>
    <t>CZ-13/A</t>
  </si>
  <si>
    <t>R-100</t>
  </si>
  <si>
    <t>CZ-25/B</t>
  </si>
  <si>
    <t>R-19</t>
  </si>
  <si>
    <t>Kreisel Jiří</t>
  </si>
  <si>
    <t>131-041</t>
  </si>
  <si>
    <t>Stormy Weather</t>
  </si>
  <si>
    <t>Soutěž: 2. soutěž  "Seriálu MiČR - NS"; Jinolice; ATC Eden 2009</t>
  </si>
  <si>
    <t>Termín: 23.05.2009 - 24.05.2009</t>
  </si>
  <si>
    <t>Přepočít. Jízdy Tz [s]</t>
  </si>
  <si>
    <t>266-003</t>
  </si>
  <si>
    <t>MK Slezsko - Český Těšín</t>
  </si>
  <si>
    <t>MK "Morava" Hodonín</t>
  </si>
  <si>
    <t>2. soutěž "Seriálu MiČR - NS" – Jinolice, ATC Eden</t>
  </si>
  <si>
    <t>(převzato ze soutěže Lo-17)</t>
  </si>
  <si>
    <t>Výsledková listina   Lo-18</t>
  </si>
  <si>
    <t>Soutěž: Regata 2 hodiny Le Jinolice; ATC Eden 2009</t>
  </si>
  <si>
    <t>Termín: 24.05.2009</t>
  </si>
  <si>
    <t>Motto:</t>
  </si>
  <si>
    <r>
      <t xml:space="preserve">NEDOSTANEM HO TAM AJ KEBY SOM CHCEL !!!! </t>
    </r>
    <r>
      <rPr>
        <sz val="12"/>
        <rFont val="Arial CE"/>
        <family val="0"/>
      </rPr>
      <t xml:space="preserve">  (Štefan Ábel LP 2009)</t>
    </r>
  </si>
  <si>
    <t>23.5. v 9:00 startem NSS B</t>
  </si>
  <si>
    <t>od 9:00 do 18:30 soutěžní jízdy</t>
  </si>
  <si>
    <t>třídy F2 A s+j; F2 B; NSS A; NSS B; F4 Aj.</t>
  </si>
  <si>
    <t xml:space="preserve">24.5. ve 13:30 konec jízd, </t>
  </si>
  <si>
    <t>tříd F4 A,B,C s.; F4 B j.; DS; F2 C</t>
  </si>
  <si>
    <t>24.5. ve 14:00 vyhlášení výsledků a ukončení soutěží</t>
  </si>
  <si>
    <t>Jasno, mírný proměnlivý vítr,</t>
  </si>
  <si>
    <t>členové MK Česílko - Valdice</t>
  </si>
  <si>
    <t>MK Česílko - Valdice</t>
  </si>
  <si>
    <t>Nashledanou se těší modeláři z MK Česílko - Valdice</t>
  </si>
  <si>
    <t>CZ-29/B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</si>
</sst>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2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23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3" applyFont="1">
      <alignment/>
      <protection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5" fillId="0" borderId="0" xfId="23" applyFont="1" applyAlignment="1">
      <alignment horizontal="righ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20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49" fontId="12" fillId="0" borderId="4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1" fontId="12" fillId="0" borderId="5" xfId="0" applyNumberFormat="1" applyFont="1" applyBorder="1" applyAlignment="1">
      <alignment horizontal="center"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0" xfId="23" applyFont="1" applyFill="1">
      <alignment/>
      <protection/>
    </xf>
    <xf numFmtId="0" fontId="0" fillId="0" borderId="0" xfId="20" applyFont="1" applyAlignment="1">
      <alignment horizontal="right"/>
      <protection/>
    </xf>
    <xf numFmtId="49" fontId="12" fillId="2" borderId="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28" applyFont="1" applyFill="1" applyBorder="1" applyAlignment="1">
      <alignment vertical="center"/>
      <protection/>
    </xf>
    <xf numFmtId="49" fontId="0" fillId="0" borderId="3" xfId="28" applyNumberFormat="1" applyFont="1" applyFill="1" applyBorder="1" applyAlignment="1">
      <alignment horizontal="center" vertical="center"/>
      <protection/>
    </xf>
    <xf numFmtId="165" fontId="19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4" fontId="12" fillId="0" borderId="3" xfId="28" applyNumberFormat="1" applyFont="1" applyFill="1" applyBorder="1" applyAlignment="1">
      <alignment horizontal="center" vertical="center"/>
      <protection/>
    </xf>
    <xf numFmtId="1" fontId="0" fillId="0" borderId="3" xfId="28" applyNumberFormat="1" applyFont="1" applyFill="1" applyBorder="1" applyAlignment="1">
      <alignment horizontal="center" vertical="center"/>
      <protection/>
    </xf>
    <xf numFmtId="1" fontId="0" fillId="0" borderId="13" xfId="28" applyNumberFormat="1" applyFont="1" applyFill="1" applyBorder="1" applyAlignment="1">
      <alignment horizontal="center" vertical="center"/>
      <protection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28" applyFont="1" applyFill="1" applyBorder="1" applyAlignment="1">
      <alignment vertical="center"/>
      <protection/>
    </xf>
    <xf numFmtId="49" fontId="0" fillId="0" borderId="5" xfId="28" applyNumberFormat="1" applyFont="1" applyFill="1" applyBorder="1" applyAlignment="1">
      <alignment horizontal="center" vertical="center"/>
      <protection/>
    </xf>
    <xf numFmtId="3" fontId="1" fillId="0" borderId="5" xfId="25" applyNumberFormat="1" applyFont="1" applyFill="1" applyBorder="1" applyAlignment="1" applyProtection="1">
      <alignment horizontal="center" vertical="center"/>
      <protection locked="0"/>
    </xf>
    <xf numFmtId="164" fontId="1" fillId="0" borderId="5" xfId="25" applyNumberFormat="1" applyFont="1" applyFill="1" applyBorder="1" applyAlignment="1" applyProtection="1">
      <alignment horizontal="center" vertical="center"/>
      <protection locked="0"/>
    </xf>
    <xf numFmtId="4" fontId="1" fillId="0" borderId="5" xfId="25" applyNumberFormat="1" applyFont="1" applyFill="1" applyBorder="1" applyAlignment="1" applyProtection="1">
      <alignment horizontal="center" vertical="center"/>
      <protection locked="0"/>
    </xf>
    <xf numFmtId="165" fontId="19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4" fontId="12" fillId="0" borderId="5" xfId="28" applyNumberFormat="1" applyFont="1" applyFill="1" applyBorder="1" applyAlignment="1">
      <alignment horizontal="center" vertical="center"/>
      <protection/>
    </xf>
    <xf numFmtId="1" fontId="0" fillId="0" borderId="5" xfId="28" applyNumberFormat="1" applyFont="1" applyFill="1" applyBorder="1" applyAlignment="1">
      <alignment horizontal="center" vertical="center"/>
      <protection/>
    </xf>
    <xf numFmtId="1" fontId="0" fillId="0" borderId="15" xfId="28" applyNumberFormat="1" applyFont="1" applyFill="1" applyBorder="1" applyAlignment="1">
      <alignment horizontal="center" vertical="center"/>
      <protection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0" fillId="0" borderId="15" xfId="28" applyFont="1" applyFill="1" applyBorder="1" applyAlignment="1">
      <alignment vertical="center"/>
      <protection/>
    </xf>
    <xf numFmtId="0" fontId="0" fillId="0" borderId="7" xfId="0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4" fontId="12" fillId="0" borderId="1" xfId="28" applyNumberFormat="1" applyFont="1" applyFill="1" applyBorder="1" applyAlignment="1">
      <alignment horizontal="center" vertical="center"/>
      <protection/>
    </xf>
    <xf numFmtId="1" fontId="0" fillId="0" borderId="1" xfId="28" applyNumberFormat="1" applyFont="1" applyFill="1" applyBorder="1" applyAlignment="1">
      <alignment horizontal="center" vertical="center"/>
      <protection/>
    </xf>
    <xf numFmtId="1" fontId="0" fillId="0" borderId="12" xfId="28" applyNumberFormat="1" applyFont="1" applyFill="1" applyBorder="1" applyAlignment="1">
      <alignment horizontal="center" vertical="center"/>
      <protection/>
    </xf>
    <xf numFmtId="1" fontId="0" fillId="0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0" fillId="0" borderId="5" xfId="24" applyFont="1" applyBorder="1">
      <alignment/>
      <protection/>
    </xf>
    <xf numFmtId="0" fontId="13" fillId="0" borderId="15" xfId="0" applyFont="1" applyBorder="1" applyAlignment="1">
      <alignment/>
    </xf>
    <xf numFmtId="3" fontId="1" fillId="0" borderId="3" xfId="26" applyNumberFormat="1" applyFont="1" applyFill="1" applyBorder="1" applyAlignment="1" applyProtection="1">
      <alignment horizontal="center" vertical="center"/>
      <protection locked="0"/>
    </xf>
    <xf numFmtId="164" fontId="1" fillId="0" borderId="3" xfId="26" applyNumberFormat="1" applyFont="1" applyFill="1" applyBorder="1" applyAlignment="1" applyProtection="1">
      <alignment horizontal="center" vertical="center"/>
      <protection locked="0"/>
    </xf>
    <xf numFmtId="4" fontId="1" fillId="0" borderId="3" xfId="26" applyNumberFormat="1" applyFont="1" applyFill="1" applyBorder="1" applyAlignment="1" applyProtection="1">
      <alignment horizontal="center" vertical="center"/>
      <protection locked="0"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4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3" fontId="1" fillId="0" borderId="1" xfId="26" applyNumberFormat="1" applyFont="1" applyFill="1" applyBorder="1" applyAlignment="1" applyProtection="1">
      <alignment horizontal="center" vertical="center"/>
      <protection locked="0"/>
    </xf>
    <xf numFmtId="164" fontId="1" fillId="0" borderId="1" xfId="26" applyNumberFormat="1" applyFont="1" applyFill="1" applyBorder="1" applyAlignment="1" applyProtection="1">
      <alignment horizontal="center" vertical="center"/>
      <protection locked="0"/>
    </xf>
    <xf numFmtId="4" fontId="1" fillId="0" borderId="1" xfId="26" applyNumberFormat="1" applyFont="1" applyFill="1" applyBorder="1" applyAlignment="1" applyProtection="1">
      <alignment horizontal="center" vertical="center"/>
      <protection locked="0"/>
    </xf>
    <xf numFmtId="0" fontId="0" fillId="0" borderId="5" xfId="27" applyFont="1" applyBorder="1">
      <alignment/>
      <protection/>
    </xf>
    <xf numFmtId="49" fontId="1" fillId="0" borderId="18" xfId="22" applyNumberFormat="1" applyBorder="1" applyAlignment="1">
      <alignment vertical="center"/>
      <protection/>
    </xf>
    <xf numFmtId="49" fontId="1" fillId="0" borderId="18" xfId="21" applyNumberFormat="1" applyFont="1" applyBorder="1" applyAlignment="1">
      <alignment vertical="center"/>
      <protection/>
    </xf>
    <xf numFmtId="0" fontId="4" fillId="0" borderId="0" xfId="20" applyFont="1" applyAlignment="1">
      <alignment horizontal="left"/>
      <protection/>
    </xf>
    <xf numFmtId="49" fontId="0" fillId="0" borderId="5" xfId="28" applyNumberFormat="1" applyFont="1" applyFill="1" applyBorder="1" applyAlignment="1">
      <alignment horizontal="left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28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22" xfId="28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23" xfId="28" applyFont="1" applyFill="1" applyBorder="1" applyAlignment="1">
      <alignment horizontal="left" vertical="center"/>
      <protection/>
    </xf>
    <xf numFmtId="0" fontId="0" fillId="0" borderId="12" xfId="28" applyFont="1" applyFill="1" applyBorder="1" applyAlignment="1">
      <alignment vertical="center"/>
      <protection/>
    </xf>
    <xf numFmtId="1" fontId="12" fillId="0" borderId="0" xfId="0" applyNumberFormat="1" applyFont="1" applyFill="1" applyBorder="1" applyAlignment="1">
      <alignment horizontal="center"/>
    </xf>
    <xf numFmtId="0" fontId="0" fillId="0" borderId="20" xfId="28" applyFont="1" applyFill="1" applyBorder="1" applyAlignment="1">
      <alignment vertical="center"/>
      <protection/>
    </xf>
    <xf numFmtId="0" fontId="12" fillId="2" borderId="24" xfId="0" applyFont="1" applyFill="1" applyBorder="1" applyAlignment="1">
      <alignment horizontal="center" vertical="center" wrapText="1"/>
    </xf>
    <xf numFmtId="3" fontId="1" fillId="0" borderId="3" xfId="25" applyNumberFormat="1" applyFont="1" applyFill="1" applyBorder="1" applyAlignment="1" applyProtection="1">
      <alignment horizontal="center" vertical="center"/>
      <protection locked="0"/>
    </xf>
    <xf numFmtId="164" fontId="1" fillId="0" borderId="3" xfId="25" applyNumberFormat="1" applyFont="1" applyFill="1" applyBorder="1" applyAlignment="1" applyProtection="1">
      <alignment horizontal="center" vertical="center"/>
      <protection locked="0"/>
    </xf>
    <xf numFmtId="4" fontId="1" fillId="0" borderId="3" xfId="25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8" xfId="28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20" xfId="2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" fontId="12" fillId="0" borderId="25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0" fillId="0" borderId="1" xfId="28" applyNumberFormat="1" applyFont="1" applyFill="1" applyBorder="1" applyAlignment="1">
      <alignment horizontal="center" vertical="center"/>
      <protection/>
    </xf>
    <xf numFmtId="3" fontId="1" fillId="0" borderId="1" xfId="25" applyNumberFormat="1" applyFont="1" applyFill="1" applyBorder="1" applyAlignment="1" applyProtection="1">
      <alignment horizontal="center" vertical="center"/>
      <protection locked="0"/>
    </xf>
    <xf numFmtId="164" fontId="1" fillId="0" borderId="1" xfId="25" applyNumberFormat="1" applyFont="1" applyFill="1" applyBorder="1" applyAlignment="1" applyProtection="1">
      <alignment horizontal="center" vertical="center"/>
      <protection locked="0"/>
    </xf>
    <xf numFmtId="4" fontId="1" fillId="0" borderId="1" xfId="25" applyNumberFormat="1" applyFont="1" applyFill="1" applyBorder="1" applyAlignment="1" applyProtection="1">
      <alignment horizontal="center" vertical="center"/>
      <protection locked="0"/>
    </xf>
    <xf numFmtId="1" fontId="12" fillId="0" borderId="27" xfId="0" applyNumberFormat="1" applyFont="1" applyFill="1" applyBorder="1" applyAlignment="1">
      <alignment horizontal="center"/>
    </xf>
    <xf numFmtId="49" fontId="1" fillId="0" borderId="19" xfId="22" applyNumberFormat="1" applyBorder="1" applyAlignment="1">
      <alignment vertical="center"/>
      <protection/>
    </xf>
    <xf numFmtId="0" fontId="0" fillId="0" borderId="1" xfId="28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9" xfId="28" applyFont="1" applyFill="1" applyBorder="1" applyAlignment="1">
      <alignment vertical="center"/>
      <protection/>
    </xf>
    <xf numFmtId="0" fontId="0" fillId="0" borderId="30" xfId="28" applyFont="1" applyFill="1" applyBorder="1" applyAlignment="1">
      <alignment vertical="center"/>
      <protection/>
    </xf>
    <xf numFmtId="0" fontId="0" fillId="0" borderId="31" xfId="28" applyFont="1" applyFill="1" applyBorder="1" applyAlignment="1">
      <alignment vertical="center"/>
      <protection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0" xfId="23" applyFont="1">
      <alignment/>
      <protection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4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center"/>
      <protection/>
    </xf>
    <xf numFmtId="0" fontId="9" fillId="0" borderId="0" xfId="17" applyNumberFormat="1" applyFill="1" applyBorder="1" applyAlignment="1" applyProtection="1">
      <alignment horizontal="center"/>
      <protection/>
    </xf>
    <xf numFmtId="49" fontId="20" fillId="0" borderId="0" xfId="23" applyNumberFormat="1" applyFont="1" applyBorder="1" applyAlignment="1">
      <alignment horizontal="center"/>
      <protection/>
    </xf>
    <xf numFmtId="49" fontId="21" fillId="0" borderId="0" xfId="23" applyNumberFormat="1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2" fillId="0" borderId="17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7" xfId="0" applyFont="1" applyBorder="1" applyAlignment="1">
      <alignment/>
    </xf>
    <xf numFmtId="49" fontId="0" fillId="0" borderId="1" xfId="0" applyNumberFormat="1" applyBorder="1" applyAlignment="1">
      <alignment/>
    </xf>
    <xf numFmtId="0" fontId="12" fillId="0" borderId="4" xfId="0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12" fillId="0" borderId="16" xfId="0" applyFont="1" applyBorder="1" applyAlignment="1">
      <alignment/>
    </xf>
    <xf numFmtId="0" fontId="13" fillId="0" borderId="41" xfId="0" applyFont="1" applyBorder="1" applyAlignment="1">
      <alignment/>
    </xf>
    <xf numFmtId="0" fontId="0" fillId="0" borderId="4" xfId="0" applyBorder="1" applyAlignment="1">
      <alignment/>
    </xf>
    <xf numFmtId="0" fontId="13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5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4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7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48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F4-A jun" xfId="21"/>
    <cellStyle name="normální_F4-A sen" xfId="22"/>
    <cellStyle name="normální_netolice2005" xfId="23"/>
    <cellStyle name="normální_Regatta_vysl" xfId="24"/>
    <cellStyle name="normální_Regatta_vysl_06" xfId="25"/>
    <cellStyle name="normální_Regatta_vysl_06_výsledková listina 2008 - 1 soutěž" xfId="26"/>
    <cellStyle name="normální_Regatta_vysl_výsledková listina 2008 - 1 soutěž" xfId="27"/>
    <cellStyle name="normální_St_listiny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54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75" t="s">
        <v>171</v>
      </c>
      <c r="B1" s="175"/>
      <c r="C1" s="175"/>
      <c r="D1" s="175"/>
      <c r="E1" s="175"/>
    </row>
    <row r="2" spans="1:5" ht="20.25">
      <c r="A2" s="176" t="s">
        <v>169</v>
      </c>
      <c r="B2" s="176"/>
      <c r="C2" s="176"/>
      <c r="D2" s="176"/>
      <c r="E2" s="176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131</v>
      </c>
      <c r="D4" s="8"/>
      <c r="E4" s="8"/>
    </row>
    <row r="5" spans="1:5" ht="14.25">
      <c r="A5" s="5" t="s">
        <v>1</v>
      </c>
      <c r="B5" s="6"/>
      <c r="C5" s="9" t="s">
        <v>111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184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35" t="s">
        <v>132</v>
      </c>
      <c r="D9" s="8"/>
      <c r="E9" s="38"/>
    </row>
    <row r="10" spans="1:5" ht="14.25">
      <c r="A10" s="5" t="s">
        <v>6</v>
      </c>
      <c r="B10" s="9"/>
      <c r="C10" s="8" t="s">
        <v>133</v>
      </c>
      <c r="D10" s="8"/>
      <c r="E10" s="9"/>
    </row>
    <row r="11" spans="1:5" ht="14.25">
      <c r="A11" s="10" t="s">
        <v>7</v>
      </c>
      <c r="B11" s="9"/>
      <c r="C11" s="8" t="s">
        <v>183</v>
      </c>
      <c r="D11" s="11"/>
      <c r="E11" s="12"/>
    </row>
    <row r="12" spans="1:5" ht="14.25">
      <c r="A12" s="10"/>
      <c r="B12" s="9"/>
      <c r="C12" s="35"/>
      <c r="D12" s="36"/>
      <c r="E12" s="37"/>
    </row>
    <row r="13" spans="1:5" ht="14.25">
      <c r="A13" s="5" t="s">
        <v>8</v>
      </c>
      <c r="B13" s="9"/>
      <c r="C13" s="35" t="s">
        <v>50</v>
      </c>
      <c r="D13" s="35"/>
      <c r="E13" s="38" t="s">
        <v>54</v>
      </c>
    </row>
    <row r="14" spans="1:5" ht="14.25">
      <c r="A14" s="5" t="s">
        <v>10</v>
      </c>
      <c r="B14" s="9" t="s">
        <v>11</v>
      </c>
      <c r="C14" s="35" t="s">
        <v>42</v>
      </c>
      <c r="D14" s="35"/>
      <c r="E14" s="38" t="s">
        <v>43</v>
      </c>
    </row>
    <row r="15" spans="1:10" ht="15">
      <c r="A15" s="5" t="s">
        <v>12</v>
      </c>
      <c r="B15" s="9" t="s">
        <v>13</v>
      </c>
      <c r="C15" s="39" t="s">
        <v>148</v>
      </c>
      <c r="D15" s="35"/>
      <c r="E15" s="38" t="s">
        <v>152</v>
      </c>
      <c r="H15" s="13"/>
      <c r="I15" s="13"/>
      <c r="J15" s="14"/>
    </row>
    <row r="16" spans="1:10" ht="15">
      <c r="A16" s="5" t="s">
        <v>139</v>
      </c>
      <c r="B16" s="9" t="s">
        <v>137</v>
      </c>
      <c r="C16" s="39" t="s">
        <v>136</v>
      </c>
      <c r="D16" s="35"/>
      <c r="E16" s="38" t="s">
        <v>62</v>
      </c>
      <c r="H16" s="13"/>
      <c r="I16" s="13"/>
      <c r="J16" s="14"/>
    </row>
    <row r="17" spans="1:5" ht="14.25">
      <c r="A17" s="15" t="s">
        <v>14</v>
      </c>
      <c r="B17" s="9"/>
      <c r="C17" s="35"/>
      <c r="D17" s="35"/>
      <c r="E17" s="38"/>
    </row>
    <row r="18" spans="1:5" ht="14.25">
      <c r="A18" s="5" t="s">
        <v>15</v>
      </c>
      <c r="B18" s="9" t="s">
        <v>11</v>
      </c>
      <c r="C18" s="35" t="s">
        <v>44</v>
      </c>
      <c r="D18" s="35"/>
      <c r="E18" s="38" t="s">
        <v>45</v>
      </c>
    </row>
    <row r="19" spans="1:5" ht="14.25">
      <c r="A19" s="5"/>
      <c r="B19" s="9"/>
      <c r="C19" s="39" t="s">
        <v>58</v>
      </c>
      <c r="D19" s="35"/>
      <c r="E19" s="38" t="s">
        <v>60</v>
      </c>
    </row>
    <row r="20" spans="1:5" ht="14.25">
      <c r="A20" s="5"/>
      <c r="B20" s="9"/>
      <c r="C20" s="35"/>
      <c r="D20" s="35"/>
      <c r="E20" s="38"/>
    </row>
    <row r="21" spans="1:5" ht="14.25">
      <c r="A21" s="5" t="s">
        <v>16</v>
      </c>
      <c r="B21" s="9" t="s">
        <v>13</v>
      </c>
      <c r="C21" s="39" t="s">
        <v>57</v>
      </c>
      <c r="D21" s="35"/>
      <c r="E21" s="38" t="s">
        <v>59</v>
      </c>
    </row>
    <row r="22" spans="1:5" ht="14.25">
      <c r="A22" s="5"/>
      <c r="B22" s="9"/>
      <c r="C22" s="39" t="s">
        <v>149</v>
      </c>
      <c r="D22" s="35"/>
      <c r="E22" s="38" t="s">
        <v>153</v>
      </c>
    </row>
    <row r="23" spans="1:5" ht="14.25">
      <c r="A23" s="5"/>
      <c r="B23" s="9"/>
      <c r="C23" s="35" t="s">
        <v>51</v>
      </c>
      <c r="D23" s="35"/>
      <c r="E23" s="38" t="s">
        <v>52</v>
      </c>
    </row>
    <row r="24" spans="1:5" ht="14.25">
      <c r="A24" s="5"/>
      <c r="B24" s="9"/>
      <c r="C24" s="39" t="s">
        <v>155</v>
      </c>
      <c r="D24" s="35"/>
      <c r="E24" s="38" t="s">
        <v>156</v>
      </c>
    </row>
    <row r="25" spans="1:5" ht="14.25">
      <c r="A25" s="5"/>
      <c r="B25" s="9"/>
      <c r="C25" s="39" t="s">
        <v>132</v>
      </c>
      <c r="D25" s="35"/>
      <c r="E25" s="38" t="s">
        <v>159</v>
      </c>
    </row>
    <row r="26" spans="1:5" ht="14.25">
      <c r="A26" s="5"/>
      <c r="B26" s="9"/>
      <c r="C26" s="35"/>
      <c r="D26" s="35"/>
      <c r="E26" s="38"/>
    </row>
    <row r="27" spans="1:5" ht="14.25">
      <c r="A27" s="5" t="s">
        <v>138</v>
      </c>
      <c r="B27" s="9" t="s">
        <v>137</v>
      </c>
      <c r="C27" s="39" t="s">
        <v>150</v>
      </c>
      <c r="D27" s="35"/>
      <c r="E27" s="38" t="s">
        <v>157</v>
      </c>
    </row>
    <row r="28" spans="1:5" ht="14.25">
      <c r="A28" s="5"/>
      <c r="B28" s="9"/>
      <c r="C28" s="39"/>
      <c r="D28" s="35"/>
      <c r="E28" s="38"/>
    </row>
    <row r="29" spans="1:5" ht="14.25">
      <c r="A29" s="15" t="s">
        <v>17</v>
      </c>
      <c r="B29" s="102" t="s">
        <v>154</v>
      </c>
      <c r="C29" s="39" t="s">
        <v>55</v>
      </c>
      <c r="D29" s="35"/>
      <c r="E29" s="38" t="s">
        <v>64</v>
      </c>
    </row>
    <row r="30" spans="1:8" ht="14.25">
      <c r="A30" s="40" t="s">
        <v>170</v>
      </c>
      <c r="B30" s="102"/>
      <c r="C30" s="35" t="s">
        <v>41</v>
      </c>
      <c r="D30" s="35"/>
      <c r="E30" t="s">
        <v>186</v>
      </c>
      <c r="F30" s="39"/>
      <c r="G30" s="35"/>
      <c r="H30" s="38"/>
    </row>
    <row r="31" spans="1:5" ht="14.25">
      <c r="A31" s="5"/>
      <c r="B31" s="102"/>
      <c r="C31" s="39" t="s">
        <v>134</v>
      </c>
      <c r="D31" s="35"/>
      <c r="E31" s="38" t="s">
        <v>135</v>
      </c>
    </row>
    <row r="32" spans="1:5" ht="14.25">
      <c r="A32" s="5"/>
      <c r="B32" s="102"/>
      <c r="C32" s="8"/>
      <c r="D32" s="8"/>
      <c r="E32" s="16"/>
    </row>
    <row r="33" spans="1:5" ht="14.25">
      <c r="A33" s="15" t="s">
        <v>17</v>
      </c>
      <c r="B33" s="102" t="s">
        <v>137</v>
      </c>
      <c r="C33" s="39" t="s">
        <v>136</v>
      </c>
      <c r="D33" s="35"/>
      <c r="E33" s="38" t="s">
        <v>62</v>
      </c>
    </row>
    <row r="34" spans="1:5" ht="14.25">
      <c r="A34" s="40" t="s">
        <v>170</v>
      </c>
      <c r="B34" s="9"/>
      <c r="C34" s="35" t="s">
        <v>150</v>
      </c>
      <c r="D34" s="35"/>
      <c r="E34" s="38" t="s">
        <v>157</v>
      </c>
    </row>
    <row r="35" spans="1:5" ht="14.25">
      <c r="A35" s="5"/>
      <c r="B35" s="9"/>
      <c r="C35" s="39" t="s">
        <v>151</v>
      </c>
      <c r="D35" s="35"/>
      <c r="E35" s="38" t="s">
        <v>158</v>
      </c>
    </row>
    <row r="36" spans="1:5" ht="14.25">
      <c r="A36" s="5"/>
      <c r="B36" s="9"/>
      <c r="C36" s="8"/>
      <c r="D36" s="8"/>
      <c r="E36" s="16"/>
    </row>
    <row r="37" spans="1:5" ht="14.25">
      <c r="A37" s="5" t="s">
        <v>18</v>
      </c>
      <c r="B37" s="9"/>
      <c r="C37" s="8" t="s">
        <v>176</v>
      </c>
      <c r="D37" s="8"/>
      <c r="E37" s="8"/>
    </row>
    <row r="38" spans="1:5" ht="14.25">
      <c r="A38" s="5"/>
      <c r="B38" s="9"/>
      <c r="C38" s="8" t="s">
        <v>177</v>
      </c>
      <c r="E38" s="8"/>
    </row>
    <row r="39" spans="1:5" ht="14.25">
      <c r="A39" s="5"/>
      <c r="B39" s="9"/>
      <c r="C39" s="162" t="s">
        <v>178</v>
      </c>
      <c r="E39" s="8"/>
    </row>
    <row r="40" spans="1:5" ht="14.25">
      <c r="A40" s="5" t="s">
        <v>19</v>
      </c>
      <c r="B40" s="9"/>
      <c r="C40" s="172" t="s">
        <v>179</v>
      </c>
      <c r="D40" s="172"/>
      <c r="E40" s="172"/>
    </row>
    <row r="41" spans="1:5" ht="14.25">
      <c r="A41" s="5"/>
      <c r="B41" s="9"/>
      <c r="C41" s="16" t="s">
        <v>180</v>
      </c>
      <c r="D41" s="16"/>
      <c r="E41" s="16"/>
    </row>
    <row r="42" spans="1:5" ht="14.25">
      <c r="A42" s="5"/>
      <c r="B42" s="5"/>
      <c r="C42" s="172" t="s">
        <v>181</v>
      </c>
      <c r="D42" s="172"/>
      <c r="E42" s="172"/>
    </row>
    <row r="43" spans="1:5" ht="14.25">
      <c r="A43" s="5"/>
      <c r="B43" s="5"/>
      <c r="C43" s="17"/>
      <c r="D43" s="17"/>
      <c r="E43" s="17"/>
    </row>
    <row r="44" spans="1:5" ht="14.25">
      <c r="A44" s="5" t="s">
        <v>20</v>
      </c>
      <c r="B44" s="5"/>
      <c r="C44" s="172" t="s">
        <v>182</v>
      </c>
      <c r="D44" s="172"/>
      <c r="E44" s="172"/>
    </row>
    <row r="45" spans="1:5" ht="14.25">
      <c r="A45" s="5"/>
      <c r="B45" s="5"/>
      <c r="C45" s="172"/>
      <c r="D45" s="172"/>
      <c r="E45" s="172"/>
    </row>
    <row r="46" spans="1:5" ht="14.25">
      <c r="A46" s="5"/>
      <c r="B46" s="5"/>
      <c r="C46" s="5"/>
      <c r="D46" s="5"/>
      <c r="E46" s="5"/>
    </row>
    <row r="47" spans="1:5" ht="14.25">
      <c r="A47" s="9" t="s">
        <v>21</v>
      </c>
      <c r="B47" s="5"/>
      <c r="C47" s="5"/>
      <c r="D47" s="5"/>
      <c r="E47" s="5"/>
    </row>
    <row r="48" spans="1:5" ht="14.25">
      <c r="A48" s="9" t="s">
        <v>46</v>
      </c>
      <c r="B48" s="5"/>
      <c r="C48" s="5"/>
      <c r="D48" s="5"/>
      <c r="E48" s="5"/>
    </row>
    <row r="49" spans="1:5" ht="14.25">
      <c r="A49" s="9"/>
      <c r="B49" s="5"/>
      <c r="C49" s="5"/>
      <c r="D49" s="5"/>
      <c r="E49" s="5"/>
    </row>
    <row r="50" spans="1:5" ht="14.25">
      <c r="A50" s="18" t="s">
        <v>22</v>
      </c>
      <c r="B50" s="5"/>
      <c r="C50" s="5"/>
      <c r="D50" s="5"/>
      <c r="E50" s="5"/>
    </row>
    <row r="51" spans="1:5" ht="16.5">
      <c r="A51" s="18" t="s">
        <v>23</v>
      </c>
      <c r="B51" s="19"/>
      <c r="C51" s="19"/>
      <c r="D51" s="19"/>
      <c r="E51" s="19"/>
    </row>
    <row r="52" spans="1:5" ht="12.75">
      <c r="A52" s="173" t="s">
        <v>185</v>
      </c>
      <c r="B52" s="173"/>
      <c r="C52" s="173"/>
      <c r="D52" s="173"/>
      <c r="E52" s="173"/>
    </row>
    <row r="53" spans="1:5" ht="12.75" customHeight="1">
      <c r="A53" s="173"/>
      <c r="B53" s="173"/>
      <c r="C53" s="173"/>
      <c r="D53" s="173"/>
      <c r="E53" s="173"/>
    </row>
    <row r="54" spans="1:5" ht="12.75">
      <c r="A54" s="174"/>
      <c r="B54" s="174"/>
      <c r="C54" s="174"/>
      <c r="D54" s="174"/>
      <c r="E54" s="174"/>
    </row>
  </sheetData>
  <mergeCells count="8">
    <mergeCell ref="A1:E1"/>
    <mergeCell ref="A2:E2"/>
    <mergeCell ref="C40:E40"/>
    <mergeCell ref="C42:E42"/>
    <mergeCell ref="C44:E44"/>
    <mergeCell ref="C45:E45"/>
    <mergeCell ref="A52:E53"/>
    <mergeCell ref="A54:E54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AC23"/>
  <sheetViews>
    <sheetView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8" ht="15">
      <c r="A1" s="168" t="s">
        <v>163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P1" s="139"/>
      <c r="Q1" s="139"/>
      <c r="R1" s="139"/>
    </row>
    <row r="2" spans="1:18" ht="15">
      <c r="A2" s="168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P2" s="139"/>
      <c r="Q2" s="138"/>
      <c r="R2" s="139"/>
    </row>
    <row r="3" spans="1:24" ht="20.25">
      <c r="A3" s="169" t="s">
        <v>65</v>
      </c>
      <c r="B3" s="169"/>
      <c r="C3" s="3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40"/>
      <c r="Q3" s="138"/>
      <c r="R3" s="139"/>
      <c r="S3" s="20"/>
      <c r="T3" s="20"/>
      <c r="U3" s="20"/>
      <c r="V3" s="20"/>
      <c r="W3" s="20"/>
      <c r="X3" s="20"/>
    </row>
    <row r="4" spans="1:24" ht="20.25">
      <c r="A4" s="169"/>
      <c r="B4" s="169"/>
      <c r="C4" s="3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40"/>
      <c r="Q4" s="140"/>
      <c r="R4" s="140"/>
      <c r="S4" s="20"/>
      <c r="T4" s="20"/>
      <c r="U4" s="20"/>
      <c r="V4" s="20"/>
      <c r="W4" s="20"/>
      <c r="X4" s="20"/>
    </row>
    <row r="5" spans="28:29" ht="13.5" thickBot="1">
      <c r="AB5" s="21"/>
      <c r="AC5" s="21"/>
    </row>
    <row r="6" spans="1:29" ht="12.75" customHeight="1">
      <c r="A6" s="170" t="s">
        <v>24</v>
      </c>
      <c r="B6" s="171" t="s">
        <v>25</v>
      </c>
      <c r="C6" s="171" t="s">
        <v>9</v>
      </c>
      <c r="D6" s="171" t="s">
        <v>26</v>
      </c>
      <c r="E6" s="171" t="s">
        <v>27</v>
      </c>
      <c r="F6" s="171" t="s">
        <v>28</v>
      </c>
      <c r="G6" s="43" t="s">
        <v>107</v>
      </c>
      <c r="H6" s="43" t="s">
        <v>66</v>
      </c>
      <c r="I6" s="44" t="s">
        <v>67</v>
      </c>
      <c r="J6" s="202" t="s">
        <v>68</v>
      </c>
      <c r="K6" s="202" t="s">
        <v>108</v>
      </c>
      <c r="L6" s="167" t="s">
        <v>29</v>
      </c>
      <c r="M6" s="167"/>
      <c r="N6" s="167"/>
      <c r="O6" s="202" t="s">
        <v>30</v>
      </c>
      <c r="P6" s="202" t="s">
        <v>109</v>
      </c>
      <c r="Q6" s="198" t="s">
        <v>69</v>
      </c>
      <c r="R6" s="198"/>
      <c r="S6" s="199"/>
      <c r="T6" s="200" t="s">
        <v>70</v>
      </c>
      <c r="U6" s="201"/>
      <c r="V6" s="201"/>
      <c r="W6" s="201"/>
      <c r="X6" s="201"/>
      <c r="Y6" s="201"/>
      <c r="Z6" s="202" t="s">
        <v>71</v>
      </c>
      <c r="AA6" s="166" t="s">
        <v>31</v>
      </c>
      <c r="AB6" s="21"/>
      <c r="AC6" s="21"/>
    </row>
    <row r="7" spans="1:29" ht="15" thickBot="1">
      <c r="A7" s="170"/>
      <c r="B7" s="171"/>
      <c r="C7" s="171"/>
      <c r="D7" s="171"/>
      <c r="E7" s="171"/>
      <c r="F7" s="171"/>
      <c r="G7" s="45" t="s">
        <v>72</v>
      </c>
      <c r="H7" s="45" t="s">
        <v>110</v>
      </c>
      <c r="I7" s="45" t="s">
        <v>73</v>
      </c>
      <c r="J7" s="202"/>
      <c r="K7" s="202"/>
      <c r="L7" s="22" t="s">
        <v>32</v>
      </c>
      <c r="M7" s="22" t="s">
        <v>33</v>
      </c>
      <c r="N7" s="22" t="s">
        <v>34</v>
      </c>
      <c r="O7" s="202"/>
      <c r="P7" s="202"/>
      <c r="Q7" s="46" t="s">
        <v>74</v>
      </c>
      <c r="R7" s="46" t="s">
        <v>75</v>
      </c>
      <c r="S7" s="47" t="s">
        <v>76</v>
      </c>
      <c r="T7" s="48" t="s">
        <v>32</v>
      </c>
      <c r="U7" s="41" t="s">
        <v>77</v>
      </c>
      <c r="V7" s="22" t="s">
        <v>33</v>
      </c>
      <c r="W7" s="22" t="s">
        <v>77</v>
      </c>
      <c r="X7" s="22" t="s">
        <v>34</v>
      </c>
      <c r="Y7" s="22" t="s">
        <v>77</v>
      </c>
      <c r="Z7" s="202"/>
      <c r="AA7" s="166"/>
      <c r="AB7" s="21"/>
      <c r="AC7" s="21"/>
    </row>
    <row r="8" spans="1:29" ht="15" customHeight="1">
      <c r="A8" s="49">
        <v>1</v>
      </c>
      <c r="B8" s="50" t="s">
        <v>84</v>
      </c>
      <c r="C8" s="104" t="s">
        <v>143</v>
      </c>
      <c r="D8" s="105" t="s">
        <v>144</v>
      </c>
      <c r="E8" s="105" t="s">
        <v>85</v>
      </c>
      <c r="F8" s="51" t="s">
        <v>49</v>
      </c>
      <c r="G8" s="126">
        <v>1050</v>
      </c>
      <c r="H8" s="127">
        <v>0.495</v>
      </c>
      <c r="I8" s="128">
        <v>8.8</v>
      </c>
      <c r="J8" s="52">
        <f aca="true" t="shared" si="0" ref="J8:J14">G8*SQRT(H8)/(456*POWER(I8,1/3))</f>
        <v>0.7846924942112543</v>
      </c>
      <c r="K8" s="52">
        <f aca="true" t="shared" si="1" ref="K8:K14">IF(J8&gt;1,J8/J8^(2*LOG10(J8)),J8*J8^(2*LOG10(J8)))</f>
        <v>0.8258019227491749</v>
      </c>
      <c r="L8" s="53"/>
      <c r="M8" s="53"/>
      <c r="N8" s="53"/>
      <c r="O8" s="54">
        <v>75.33</v>
      </c>
      <c r="P8" s="52">
        <f aca="true" t="shared" si="2" ref="P8:P14">K8-(O8/200)</f>
        <v>0.44915192274917487</v>
      </c>
      <c r="Q8" s="55">
        <v>2126</v>
      </c>
      <c r="R8" s="55">
        <v>1686</v>
      </c>
      <c r="S8" s="56">
        <v>2142</v>
      </c>
      <c r="T8" s="57">
        <f aca="true" t="shared" si="3" ref="T8:T14">P8*Q8</f>
        <v>954.8969877647457</v>
      </c>
      <c r="U8" s="59">
        <v>1</v>
      </c>
      <c r="V8" s="58">
        <f aca="true" t="shared" si="4" ref="V8:V14">P8*R8</f>
        <v>757.2701417551089</v>
      </c>
      <c r="W8" s="59">
        <v>1</v>
      </c>
      <c r="X8" s="58">
        <f aca="true" t="shared" si="5" ref="X8:X14">P8*S8</f>
        <v>962.0834185287325</v>
      </c>
      <c r="Y8" s="141">
        <v>4</v>
      </c>
      <c r="Z8" s="42">
        <f aca="true" t="shared" si="6" ref="Z8:Z14">U8+W8+Y8-(MAX(U8,W8,Y8))</f>
        <v>2</v>
      </c>
      <c r="AA8" s="60">
        <f aca="true" t="shared" si="7" ref="AA8:AA14">Z8</f>
        <v>2</v>
      </c>
      <c r="AB8" s="21"/>
      <c r="AC8" s="21"/>
    </row>
    <row r="9" spans="1:28" ht="15" customHeight="1">
      <c r="A9" s="61">
        <v>2</v>
      </c>
      <c r="B9" s="76" t="s">
        <v>141</v>
      </c>
      <c r="C9" s="131" t="s">
        <v>140</v>
      </c>
      <c r="D9" s="109" t="s">
        <v>119</v>
      </c>
      <c r="E9" s="137" t="s">
        <v>100</v>
      </c>
      <c r="F9" s="63" t="s">
        <v>47</v>
      </c>
      <c r="G9" s="93">
        <v>1100</v>
      </c>
      <c r="H9" s="94">
        <v>0.855</v>
      </c>
      <c r="I9" s="95">
        <v>16.5</v>
      </c>
      <c r="J9" s="67">
        <f t="shared" si="0"/>
        <v>0.8761589838909538</v>
      </c>
      <c r="K9" s="67">
        <f t="shared" si="1"/>
        <v>0.8895622834146238</v>
      </c>
      <c r="L9" s="68"/>
      <c r="M9" s="68"/>
      <c r="N9" s="68"/>
      <c r="O9" s="69">
        <v>82.67</v>
      </c>
      <c r="P9" s="67">
        <f t="shared" si="2"/>
        <v>0.47621228341462385</v>
      </c>
      <c r="Q9" s="70">
        <v>5450</v>
      </c>
      <c r="R9" s="70">
        <v>1598</v>
      </c>
      <c r="S9" s="71">
        <v>1618</v>
      </c>
      <c r="T9" s="72">
        <f t="shared" si="3"/>
        <v>2595.3569446097</v>
      </c>
      <c r="U9" s="142">
        <v>7</v>
      </c>
      <c r="V9" s="73">
        <f t="shared" si="4"/>
        <v>760.9872288965689</v>
      </c>
      <c r="W9" s="74">
        <v>2</v>
      </c>
      <c r="X9" s="73">
        <f t="shared" si="5"/>
        <v>770.5114745648614</v>
      </c>
      <c r="Y9" s="74">
        <v>1</v>
      </c>
      <c r="Z9" s="34">
        <f t="shared" si="6"/>
        <v>3</v>
      </c>
      <c r="AA9" s="75">
        <f t="shared" si="7"/>
        <v>3</v>
      </c>
      <c r="AB9" s="21"/>
    </row>
    <row r="10" spans="1:28" ht="15" customHeight="1">
      <c r="A10" s="61">
        <v>3</v>
      </c>
      <c r="B10" s="76" t="s">
        <v>89</v>
      </c>
      <c r="C10" s="110" t="s">
        <v>90</v>
      </c>
      <c r="D10" s="109" t="s">
        <v>142</v>
      </c>
      <c r="E10" s="111" t="s">
        <v>91</v>
      </c>
      <c r="F10" s="63" t="s">
        <v>48</v>
      </c>
      <c r="G10" s="64">
        <v>970</v>
      </c>
      <c r="H10" s="65">
        <v>0.352</v>
      </c>
      <c r="I10" s="66">
        <v>6.25</v>
      </c>
      <c r="J10" s="67">
        <f t="shared" si="0"/>
        <v>0.6851487728733633</v>
      </c>
      <c r="K10" s="67">
        <f t="shared" si="1"/>
        <v>0.7757434060999596</v>
      </c>
      <c r="L10" s="68"/>
      <c r="M10" s="68"/>
      <c r="N10" s="68"/>
      <c r="O10" s="69">
        <v>70.33</v>
      </c>
      <c r="P10" s="67">
        <f t="shared" si="2"/>
        <v>0.4240934060999596</v>
      </c>
      <c r="Q10" s="70">
        <v>2523</v>
      </c>
      <c r="R10" s="70">
        <v>2659</v>
      </c>
      <c r="S10" s="71">
        <v>2050</v>
      </c>
      <c r="T10" s="72">
        <f t="shared" si="3"/>
        <v>1069.987663590198</v>
      </c>
      <c r="U10" s="74">
        <v>2</v>
      </c>
      <c r="V10" s="73">
        <f t="shared" si="4"/>
        <v>1127.6643668197926</v>
      </c>
      <c r="W10" s="142">
        <v>6</v>
      </c>
      <c r="X10" s="73">
        <f t="shared" si="5"/>
        <v>869.3914825049172</v>
      </c>
      <c r="Y10" s="74">
        <v>2</v>
      </c>
      <c r="Z10" s="34">
        <f t="shared" si="6"/>
        <v>4</v>
      </c>
      <c r="AA10" s="75">
        <f t="shared" si="7"/>
        <v>4</v>
      </c>
      <c r="AB10" s="21"/>
    </row>
    <row r="11" spans="1:29" ht="15" customHeight="1">
      <c r="A11" s="61">
        <v>4</v>
      </c>
      <c r="B11" s="76" t="s">
        <v>145</v>
      </c>
      <c r="C11" s="131" t="s">
        <v>79</v>
      </c>
      <c r="D11" s="109" t="s">
        <v>146</v>
      </c>
      <c r="E11" s="137" t="s">
        <v>147</v>
      </c>
      <c r="F11" s="63"/>
      <c r="G11" s="93">
        <v>813</v>
      </c>
      <c r="H11" s="94">
        <v>0.31</v>
      </c>
      <c r="I11" s="95">
        <v>9.5</v>
      </c>
      <c r="J11" s="67">
        <f t="shared" si="0"/>
        <v>0.4687040232442946</v>
      </c>
      <c r="K11" s="67">
        <f t="shared" si="1"/>
        <v>0.7718164617212975</v>
      </c>
      <c r="L11" s="68"/>
      <c r="M11" s="68"/>
      <c r="N11" s="68"/>
      <c r="O11" s="69">
        <v>81.67</v>
      </c>
      <c r="P11" s="67">
        <f t="shared" si="2"/>
        <v>0.3634664617212975</v>
      </c>
      <c r="Q11" s="70">
        <v>3020</v>
      </c>
      <c r="R11" s="70">
        <v>2551</v>
      </c>
      <c r="S11" s="71">
        <v>3165</v>
      </c>
      <c r="T11" s="72">
        <f t="shared" si="3"/>
        <v>1097.6687143983183</v>
      </c>
      <c r="U11" s="74">
        <v>3</v>
      </c>
      <c r="V11" s="73">
        <f t="shared" si="4"/>
        <v>927.2029438510299</v>
      </c>
      <c r="W11" s="74">
        <v>3</v>
      </c>
      <c r="X11" s="73">
        <f t="shared" si="5"/>
        <v>1150.3713513479065</v>
      </c>
      <c r="Y11" s="142">
        <v>6</v>
      </c>
      <c r="Z11" s="34">
        <f t="shared" si="6"/>
        <v>6</v>
      </c>
      <c r="AA11" s="75">
        <f t="shared" si="7"/>
        <v>6</v>
      </c>
      <c r="AB11" s="21"/>
      <c r="AC11" s="21"/>
    </row>
    <row r="12" spans="1:29" ht="15" customHeight="1">
      <c r="A12" s="61">
        <v>5</v>
      </c>
      <c r="B12" s="62" t="s">
        <v>92</v>
      </c>
      <c r="C12" s="113" t="s">
        <v>93</v>
      </c>
      <c r="D12" s="109" t="s">
        <v>63</v>
      </c>
      <c r="E12" s="108" t="s">
        <v>82</v>
      </c>
      <c r="F12" s="63" t="s">
        <v>83</v>
      </c>
      <c r="G12" s="64">
        <v>950</v>
      </c>
      <c r="H12" s="65">
        <v>0.39</v>
      </c>
      <c r="I12" s="66">
        <v>3.36</v>
      </c>
      <c r="J12" s="67">
        <f t="shared" si="0"/>
        <v>0.8686496326782525</v>
      </c>
      <c r="K12" s="67">
        <f t="shared" si="1"/>
        <v>0.8837401705585127</v>
      </c>
      <c r="L12" s="68"/>
      <c r="M12" s="68"/>
      <c r="N12" s="68"/>
      <c r="O12" s="69">
        <v>67.67</v>
      </c>
      <c r="P12" s="67">
        <f t="shared" si="2"/>
        <v>0.5453901705585127</v>
      </c>
      <c r="Q12" s="70">
        <v>2202</v>
      </c>
      <c r="R12" s="70">
        <v>1781</v>
      </c>
      <c r="S12" s="71">
        <v>1650</v>
      </c>
      <c r="T12" s="72">
        <f t="shared" si="3"/>
        <v>1200.9491555698448</v>
      </c>
      <c r="U12" s="74">
        <v>4</v>
      </c>
      <c r="V12" s="73">
        <f t="shared" si="4"/>
        <v>971.3398937647111</v>
      </c>
      <c r="W12" s="142">
        <v>5</v>
      </c>
      <c r="X12" s="73">
        <f t="shared" si="5"/>
        <v>899.8937814215459</v>
      </c>
      <c r="Y12" s="74">
        <v>3</v>
      </c>
      <c r="Z12" s="34">
        <f t="shared" si="6"/>
        <v>7</v>
      </c>
      <c r="AA12" s="75">
        <f t="shared" si="7"/>
        <v>7</v>
      </c>
      <c r="AB12" s="21"/>
      <c r="AC12" s="21"/>
    </row>
    <row r="13" spans="1:29" ht="15" customHeight="1">
      <c r="A13" s="61">
        <v>6</v>
      </c>
      <c r="B13" s="62" t="s">
        <v>78</v>
      </c>
      <c r="C13" s="113" t="s">
        <v>79</v>
      </c>
      <c r="D13" s="109" t="s">
        <v>117</v>
      </c>
      <c r="E13" s="108" t="s">
        <v>80</v>
      </c>
      <c r="F13" s="63" t="s">
        <v>81</v>
      </c>
      <c r="G13" s="64">
        <v>1050</v>
      </c>
      <c r="H13" s="65">
        <v>0.45</v>
      </c>
      <c r="I13" s="66">
        <v>8.5</v>
      </c>
      <c r="J13" s="67">
        <f t="shared" si="0"/>
        <v>0.7568754256446607</v>
      </c>
      <c r="K13" s="67">
        <f t="shared" si="1"/>
        <v>0.8096449176191499</v>
      </c>
      <c r="L13" s="68"/>
      <c r="M13" s="68"/>
      <c r="N13" s="68"/>
      <c r="O13" s="69">
        <v>81.67</v>
      </c>
      <c r="P13" s="67">
        <f t="shared" si="2"/>
        <v>0.4012949176191499</v>
      </c>
      <c r="Q13" s="70">
        <v>3633</v>
      </c>
      <c r="R13" s="70">
        <v>2418</v>
      </c>
      <c r="S13" s="71">
        <v>2543</v>
      </c>
      <c r="T13" s="72">
        <f t="shared" si="3"/>
        <v>1457.9044357103717</v>
      </c>
      <c r="U13" s="142">
        <v>6</v>
      </c>
      <c r="V13" s="73">
        <f t="shared" si="4"/>
        <v>970.3311108031045</v>
      </c>
      <c r="W13" s="74">
        <v>4</v>
      </c>
      <c r="X13" s="73">
        <f t="shared" si="5"/>
        <v>1020.4929755054983</v>
      </c>
      <c r="Y13" s="74">
        <v>5</v>
      </c>
      <c r="Z13" s="34">
        <f t="shared" si="6"/>
        <v>9</v>
      </c>
      <c r="AA13" s="75">
        <f t="shared" si="7"/>
        <v>9</v>
      </c>
      <c r="AB13" s="21"/>
      <c r="AC13" s="21"/>
    </row>
    <row r="14" spans="1:29" ht="15" customHeight="1" thickBot="1">
      <c r="A14" s="77">
        <v>7</v>
      </c>
      <c r="B14" s="122" t="s">
        <v>160</v>
      </c>
      <c r="C14" s="143" t="s">
        <v>161</v>
      </c>
      <c r="D14" s="144" t="s">
        <v>119</v>
      </c>
      <c r="E14" s="145" t="s">
        <v>162</v>
      </c>
      <c r="F14" s="146" t="s">
        <v>47</v>
      </c>
      <c r="G14" s="147">
        <v>600</v>
      </c>
      <c r="H14" s="148">
        <v>0.237</v>
      </c>
      <c r="I14" s="149">
        <v>3.6</v>
      </c>
      <c r="J14" s="78">
        <f t="shared" si="0"/>
        <v>0.4179520058003082</v>
      </c>
      <c r="K14" s="78">
        <f t="shared" si="1"/>
        <v>0.8094999055908655</v>
      </c>
      <c r="L14" s="79"/>
      <c r="M14" s="79"/>
      <c r="N14" s="79"/>
      <c r="O14" s="80">
        <v>82.67</v>
      </c>
      <c r="P14" s="78">
        <f t="shared" si="2"/>
        <v>0.3961499055908655</v>
      </c>
      <c r="Q14" s="81">
        <v>3488</v>
      </c>
      <c r="R14" s="81">
        <v>3250</v>
      </c>
      <c r="S14" s="82">
        <v>3149</v>
      </c>
      <c r="T14" s="83">
        <f t="shared" si="3"/>
        <v>1381.7708707009388</v>
      </c>
      <c r="U14" s="85">
        <v>5</v>
      </c>
      <c r="V14" s="84">
        <f t="shared" si="4"/>
        <v>1287.4871931703128</v>
      </c>
      <c r="W14" s="85">
        <v>7</v>
      </c>
      <c r="X14" s="84">
        <f t="shared" si="5"/>
        <v>1247.4760527056355</v>
      </c>
      <c r="Y14" s="150">
        <v>7</v>
      </c>
      <c r="Z14" s="86">
        <f t="shared" si="6"/>
        <v>12</v>
      </c>
      <c r="AA14" s="87">
        <f t="shared" si="7"/>
        <v>12</v>
      </c>
      <c r="AB14" s="21"/>
      <c r="AC14" s="21"/>
    </row>
    <row r="15" ht="15" customHeight="1" thickBot="1"/>
    <row r="16" spans="2:27" ht="15" customHeight="1">
      <c r="B16" s="23" t="s">
        <v>29</v>
      </c>
      <c r="C16" s="193" t="s">
        <v>25</v>
      </c>
      <c r="D16" s="193"/>
      <c r="E16" s="24" t="s">
        <v>9</v>
      </c>
      <c r="F16" s="194" t="s">
        <v>35</v>
      </c>
      <c r="G16" s="194"/>
      <c r="H16" s="194"/>
      <c r="I16" s="196" t="s">
        <v>36</v>
      </c>
      <c r="J16" s="196"/>
      <c r="K16" s="196"/>
      <c r="L16" s="196"/>
      <c r="M16" s="197" t="s">
        <v>25</v>
      </c>
      <c r="N16" s="197"/>
      <c r="O16" s="197"/>
      <c r="P16" s="197"/>
      <c r="Q16" s="193" t="s">
        <v>9</v>
      </c>
      <c r="R16" s="193"/>
      <c r="S16" s="193"/>
      <c r="T16" s="194" t="s">
        <v>35</v>
      </c>
      <c r="U16" s="194"/>
      <c r="V16" s="194"/>
      <c r="W16" s="194"/>
      <c r="X16" s="30"/>
      <c r="Y16" s="30"/>
      <c r="Z16" s="30"/>
      <c r="AA16" s="30"/>
    </row>
    <row r="17" spans="2:27" ht="15" customHeight="1">
      <c r="B17" s="25" t="s">
        <v>94</v>
      </c>
      <c r="C17" s="192" t="s">
        <v>136</v>
      </c>
      <c r="D17" s="192"/>
      <c r="E17" s="26" t="s">
        <v>62</v>
      </c>
      <c r="F17" s="190"/>
      <c r="G17" s="190"/>
      <c r="H17" s="190"/>
      <c r="I17" s="195" t="s">
        <v>37</v>
      </c>
      <c r="J17" s="195"/>
      <c r="K17" s="195"/>
      <c r="L17" s="195"/>
      <c r="M17" s="186" t="s">
        <v>112</v>
      </c>
      <c r="N17" s="187"/>
      <c r="O17" s="187"/>
      <c r="P17" s="187"/>
      <c r="Q17" s="188" t="s">
        <v>62</v>
      </c>
      <c r="R17" s="188"/>
      <c r="S17" s="188"/>
      <c r="T17" s="189"/>
      <c r="U17" s="189"/>
      <c r="V17" s="189"/>
      <c r="W17" s="189"/>
      <c r="X17" s="32"/>
      <c r="Y17" s="32"/>
      <c r="Z17" s="32"/>
      <c r="AA17" s="32"/>
    </row>
    <row r="18" spans="2:27" ht="15" customHeight="1">
      <c r="B18" s="25">
        <v>2</v>
      </c>
      <c r="C18" s="192" t="s">
        <v>150</v>
      </c>
      <c r="D18" s="192"/>
      <c r="E18" s="26" t="s">
        <v>157</v>
      </c>
      <c r="F18" s="190"/>
      <c r="G18" s="190"/>
      <c r="H18" s="190"/>
      <c r="I18" s="185" t="s">
        <v>38</v>
      </c>
      <c r="J18" s="185"/>
      <c r="K18" s="185"/>
      <c r="L18" s="185"/>
      <c r="M18" s="186" t="s">
        <v>150</v>
      </c>
      <c r="N18" s="187"/>
      <c r="O18" s="187"/>
      <c r="P18" s="187"/>
      <c r="Q18" s="188" t="s">
        <v>157</v>
      </c>
      <c r="R18" s="188"/>
      <c r="S18" s="188"/>
      <c r="T18" s="189"/>
      <c r="U18" s="189"/>
      <c r="V18" s="189"/>
      <c r="W18" s="189"/>
      <c r="X18" s="32"/>
      <c r="Y18" s="32"/>
      <c r="Z18" s="32"/>
      <c r="AA18" s="32"/>
    </row>
    <row r="19" spans="2:27" ht="15" customHeight="1">
      <c r="B19" s="25">
        <v>3</v>
      </c>
      <c r="C19" s="192" t="s">
        <v>151</v>
      </c>
      <c r="D19" s="192"/>
      <c r="E19" s="88" t="s">
        <v>158</v>
      </c>
      <c r="F19" s="190"/>
      <c r="G19" s="190"/>
      <c r="H19" s="190"/>
      <c r="I19" s="191"/>
      <c r="J19" s="191"/>
      <c r="K19" s="191"/>
      <c r="L19" s="191"/>
      <c r="M19" s="186"/>
      <c r="N19" s="187"/>
      <c r="O19" s="187"/>
      <c r="P19" s="187"/>
      <c r="Q19" s="188"/>
      <c r="R19" s="188"/>
      <c r="S19" s="188"/>
      <c r="T19" s="189"/>
      <c r="U19" s="189"/>
      <c r="V19" s="189"/>
      <c r="W19" s="189"/>
      <c r="X19" s="32"/>
      <c r="Y19" s="32"/>
      <c r="Z19" s="32"/>
      <c r="AA19" s="32"/>
    </row>
    <row r="20" spans="2:27" ht="15" customHeight="1">
      <c r="B20" s="25"/>
      <c r="C20" s="192"/>
      <c r="D20" s="192"/>
      <c r="E20" s="88"/>
      <c r="F20" s="190"/>
      <c r="G20" s="190"/>
      <c r="H20" s="190"/>
      <c r="I20" s="191"/>
      <c r="J20" s="191"/>
      <c r="K20" s="191"/>
      <c r="L20" s="191"/>
      <c r="M20" s="187"/>
      <c r="N20" s="187"/>
      <c r="O20" s="187"/>
      <c r="P20" s="187"/>
      <c r="Q20" s="188"/>
      <c r="R20" s="188"/>
      <c r="S20" s="188"/>
      <c r="T20" s="189"/>
      <c r="U20" s="189"/>
      <c r="V20" s="189"/>
      <c r="W20" s="189"/>
      <c r="X20" s="32"/>
      <c r="Y20" s="32"/>
      <c r="Z20" s="32"/>
      <c r="AA20" s="32"/>
    </row>
    <row r="21" spans="2:27" ht="15" customHeight="1">
      <c r="B21" s="25"/>
      <c r="C21" s="179"/>
      <c r="D21" s="179"/>
      <c r="E21" s="26"/>
      <c r="F21" s="190"/>
      <c r="G21" s="190"/>
      <c r="H21" s="190"/>
      <c r="I21" s="191"/>
      <c r="J21" s="191"/>
      <c r="K21" s="191"/>
      <c r="L21" s="191"/>
      <c r="M21" s="187"/>
      <c r="N21" s="187"/>
      <c r="O21" s="187"/>
      <c r="P21" s="187"/>
      <c r="Q21" s="188"/>
      <c r="R21" s="188"/>
      <c r="S21" s="188"/>
      <c r="T21" s="189"/>
      <c r="U21" s="189"/>
      <c r="V21" s="189"/>
      <c r="W21" s="189"/>
      <c r="X21" s="32"/>
      <c r="Y21" s="32"/>
      <c r="Z21" s="32"/>
      <c r="AA21" s="32"/>
    </row>
    <row r="22" spans="2:27" ht="15" customHeight="1">
      <c r="B22" s="28"/>
      <c r="C22" s="179"/>
      <c r="D22" s="179"/>
      <c r="E22" s="89"/>
      <c r="F22" s="180"/>
      <c r="G22" s="180"/>
      <c r="H22" s="180"/>
      <c r="I22" s="185" t="s">
        <v>39</v>
      </c>
      <c r="J22" s="185"/>
      <c r="K22" s="185"/>
      <c r="L22" s="185"/>
      <c r="M22" s="186" t="s">
        <v>50</v>
      </c>
      <c r="N22" s="187"/>
      <c r="O22" s="187"/>
      <c r="P22" s="187"/>
      <c r="Q22" s="188" t="s">
        <v>54</v>
      </c>
      <c r="R22" s="188"/>
      <c r="S22" s="188"/>
      <c r="T22" s="189"/>
      <c r="U22" s="189"/>
      <c r="V22" s="189"/>
      <c r="W22" s="189"/>
      <c r="X22" s="32"/>
      <c r="Y22" s="32"/>
      <c r="Z22" s="32"/>
      <c r="AA22" s="32"/>
    </row>
    <row r="23" spans="2:27" ht="15" customHeight="1" thickBot="1">
      <c r="B23" s="29" t="s">
        <v>40</v>
      </c>
      <c r="C23" s="177" t="s">
        <v>51</v>
      </c>
      <c r="D23" s="181"/>
      <c r="E23" s="115" t="s">
        <v>52</v>
      </c>
      <c r="F23" s="182"/>
      <c r="G23" s="182"/>
      <c r="H23" s="182"/>
      <c r="I23" s="183" t="s">
        <v>40</v>
      </c>
      <c r="J23" s="183"/>
      <c r="K23" s="183"/>
      <c r="L23" s="183"/>
      <c r="M23" s="184" t="s">
        <v>120</v>
      </c>
      <c r="N23" s="184"/>
      <c r="O23" s="184"/>
      <c r="P23" s="184"/>
      <c r="Q23" s="177"/>
      <c r="R23" s="177"/>
      <c r="S23" s="177"/>
      <c r="T23" s="178"/>
      <c r="U23" s="178"/>
      <c r="V23" s="178"/>
      <c r="W23" s="178"/>
      <c r="X23" s="32"/>
      <c r="Y23" s="32"/>
      <c r="Z23" s="32"/>
      <c r="AA23" s="32"/>
    </row>
    <row r="24" ht="15" customHeight="1"/>
  </sheetData>
  <mergeCells count="6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A6:AA7"/>
    <mergeCell ref="C16:D16"/>
    <mergeCell ref="F16:H16"/>
    <mergeCell ref="I16:L16"/>
    <mergeCell ref="M16:P16"/>
    <mergeCell ref="Q18:S18"/>
    <mergeCell ref="T18:W18"/>
    <mergeCell ref="C17:D17"/>
    <mergeCell ref="F17:H17"/>
    <mergeCell ref="I17:L17"/>
    <mergeCell ref="M17:P17"/>
    <mergeCell ref="Q16:S16"/>
    <mergeCell ref="T16:W16"/>
    <mergeCell ref="Q17:S17"/>
    <mergeCell ref="T17:W17"/>
    <mergeCell ref="Q19:S19"/>
    <mergeCell ref="T19:W19"/>
    <mergeCell ref="C18:D18"/>
    <mergeCell ref="F18:H18"/>
    <mergeCell ref="C19:D19"/>
    <mergeCell ref="F19:H19"/>
    <mergeCell ref="I19:L19"/>
    <mergeCell ref="M19:P19"/>
    <mergeCell ref="I18:L18"/>
    <mergeCell ref="M18:P18"/>
    <mergeCell ref="C20:D20"/>
    <mergeCell ref="F20:H20"/>
    <mergeCell ref="I20:L20"/>
    <mergeCell ref="M20:P20"/>
    <mergeCell ref="Q22:S22"/>
    <mergeCell ref="T22:W22"/>
    <mergeCell ref="C21:D21"/>
    <mergeCell ref="F21:H21"/>
    <mergeCell ref="I21:L21"/>
    <mergeCell ref="M21:P21"/>
    <mergeCell ref="Q20:S20"/>
    <mergeCell ref="T20:W20"/>
    <mergeCell ref="Q21:S21"/>
    <mergeCell ref="T21:W21"/>
    <mergeCell ref="Q23:S23"/>
    <mergeCell ref="T23:W23"/>
    <mergeCell ref="C22:D22"/>
    <mergeCell ref="F22:H22"/>
    <mergeCell ref="C23:D23"/>
    <mergeCell ref="F23:H23"/>
    <mergeCell ref="I23:L23"/>
    <mergeCell ref="M23:P23"/>
    <mergeCell ref="I22:L22"/>
    <mergeCell ref="M22:P22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AC24"/>
  <sheetViews>
    <sheetView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168" t="s">
        <v>163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P1" s="139"/>
      <c r="Q1" s="139"/>
      <c r="R1" s="139"/>
      <c r="S1" s="139"/>
      <c r="T1" s="139"/>
    </row>
    <row r="2" spans="1:22" ht="15">
      <c r="A2" s="168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P2" s="139"/>
      <c r="Q2" s="138"/>
      <c r="R2" s="139"/>
      <c r="S2" s="139"/>
      <c r="T2" s="139"/>
      <c r="U2" s="138"/>
      <c r="V2" s="139"/>
    </row>
    <row r="3" spans="1:24" ht="20.25">
      <c r="A3" s="169" t="s">
        <v>95</v>
      </c>
      <c r="B3" s="169"/>
      <c r="C3" s="3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40"/>
      <c r="Q3" s="138"/>
      <c r="R3" s="139"/>
      <c r="S3" s="140"/>
      <c r="T3" s="140"/>
      <c r="U3" s="138"/>
      <c r="V3" s="139"/>
      <c r="W3" s="20"/>
      <c r="X3" s="20"/>
    </row>
    <row r="4" spans="1:24" ht="20.25">
      <c r="A4" s="169"/>
      <c r="B4" s="169"/>
      <c r="C4" s="3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40"/>
      <c r="Q4" s="139"/>
      <c r="R4" s="139"/>
      <c r="S4" s="140"/>
      <c r="T4" s="140"/>
      <c r="U4" s="140"/>
      <c r="V4" s="140"/>
      <c r="W4" s="20"/>
      <c r="X4" s="20"/>
    </row>
    <row r="5" spans="28:29" ht="13.5" thickBot="1">
      <c r="AB5" s="21"/>
      <c r="AC5" s="21"/>
    </row>
    <row r="6" spans="1:29" ht="12.75" customHeight="1" thickBot="1">
      <c r="A6" s="170" t="s">
        <v>24</v>
      </c>
      <c r="B6" s="171" t="s">
        <v>25</v>
      </c>
      <c r="C6" s="171" t="s">
        <v>9</v>
      </c>
      <c r="D6" s="171" t="s">
        <v>26</v>
      </c>
      <c r="E6" s="171" t="s">
        <v>27</v>
      </c>
      <c r="F6" s="171" t="s">
        <v>28</v>
      </c>
      <c r="G6" s="43" t="s">
        <v>107</v>
      </c>
      <c r="H6" s="43" t="s">
        <v>66</v>
      </c>
      <c r="I6" s="44" t="s">
        <v>67</v>
      </c>
      <c r="J6" s="202" t="s">
        <v>68</v>
      </c>
      <c r="K6" s="202" t="s">
        <v>108</v>
      </c>
      <c r="L6" s="167" t="s">
        <v>29</v>
      </c>
      <c r="M6" s="167"/>
      <c r="N6" s="167"/>
      <c r="O6" s="202" t="s">
        <v>30</v>
      </c>
      <c r="P6" s="202" t="s">
        <v>109</v>
      </c>
      <c r="Q6" s="198" t="s">
        <v>69</v>
      </c>
      <c r="R6" s="198"/>
      <c r="S6" s="199"/>
      <c r="T6" s="200" t="s">
        <v>70</v>
      </c>
      <c r="U6" s="201"/>
      <c r="V6" s="201"/>
      <c r="W6" s="201"/>
      <c r="X6" s="201"/>
      <c r="Y6" s="201"/>
      <c r="Z6" s="202" t="s">
        <v>71</v>
      </c>
      <c r="AA6" s="166" t="s">
        <v>31</v>
      </c>
      <c r="AB6" s="21"/>
      <c r="AC6" s="21"/>
    </row>
    <row r="7" spans="1:29" ht="15" thickBot="1">
      <c r="A7" s="163"/>
      <c r="B7" s="171"/>
      <c r="C7" s="171"/>
      <c r="D7" s="171"/>
      <c r="E7" s="171"/>
      <c r="F7" s="171"/>
      <c r="G7" s="45" t="s">
        <v>72</v>
      </c>
      <c r="H7" s="45" t="s">
        <v>110</v>
      </c>
      <c r="I7" s="45" t="s">
        <v>73</v>
      </c>
      <c r="J7" s="202"/>
      <c r="K7" s="202"/>
      <c r="L7" s="22" t="s">
        <v>32</v>
      </c>
      <c r="M7" s="22" t="s">
        <v>33</v>
      </c>
      <c r="N7" s="22" t="s">
        <v>34</v>
      </c>
      <c r="O7" s="202"/>
      <c r="P7" s="202"/>
      <c r="Q7" s="46" t="s">
        <v>74</v>
      </c>
      <c r="R7" s="46" t="s">
        <v>75</v>
      </c>
      <c r="S7" s="47" t="s">
        <v>76</v>
      </c>
      <c r="T7" s="48" t="s">
        <v>32</v>
      </c>
      <c r="U7" s="41" t="s">
        <v>77</v>
      </c>
      <c r="V7" s="22" t="s">
        <v>33</v>
      </c>
      <c r="W7" s="22" t="s">
        <v>77</v>
      </c>
      <c r="X7" s="22" t="s">
        <v>34</v>
      </c>
      <c r="Y7" s="22" t="s">
        <v>77</v>
      </c>
      <c r="Z7" s="202"/>
      <c r="AA7" s="166"/>
      <c r="AB7" s="21"/>
      <c r="AC7" s="21"/>
    </row>
    <row r="8" spans="1:29" ht="15" customHeight="1">
      <c r="A8" s="159">
        <v>1</v>
      </c>
      <c r="B8" s="156" t="s">
        <v>101</v>
      </c>
      <c r="C8" s="104" t="s">
        <v>102</v>
      </c>
      <c r="D8" s="105" t="s">
        <v>119</v>
      </c>
      <c r="E8" s="105" t="s">
        <v>100</v>
      </c>
      <c r="F8" s="51" t="s">
        <v>47</v>
      </c>
      <c r="G8" s="90">
        <v>1100</v>
      </c>
      <c r="H8" s="91">
        <v>0.855</v>
      </c>
      <c r="I8" s="92">
        <v>16.5</v>
      </c>
      <c r="J8" s="52">
        <f aca="true" t="shared" si="0" ref="J8:J15">G8*SQRT(H8)/(456*POWER(I8,1/3))</f>
        <v>0.8761589838909538</v>
      </c>
      <c r="K8" s="52">
        <f aca="true" t="shared" si="1" ref="K8:K15">IF(J8&gt;1,J8/J8^(2*LOG10(J8)),J8*J8^(2*LOG10(J8)))</f>
        <v>0.8895622834146238</v>
      </c>
      <c r="L8" s="53"/>
      <c r="M8" s="53"/>
      <c r="N8" s="53"/>
      <c r="O8" s="54">
        <v>83.33</v>
      </c>
      <c r="P8" s="52">
        <f aca="true" t="shared" si="2" ref="P8:P15">K8-(O8/200)</f>
        <v>0.4729122834146239</v>
      </c>
      <c r="Q8" s="55">
        <v>1724</v>
      </c>
      <c r="R8" s="55">
        <v>1929</v>
      </c>
      <c r="S8" s="56">
        <v>2400</v>
      </c>
      <c r="T8" s="57">
        <f aca="true" t="shared" si="3" ref="T8:T15">P8*Q8</f>
        <v>815.3007766068116</v>
      </c>
      <c r="U8" s="59">
        <v>1</v>
      </c>
      <c r="V8" s="58">
        <f aca="true" t="shared" si="4" ref="V8:V15">P8*R8</f>
        <v>912.2477947068095</v>
      </c>
      <c r="W8" s="59">
        <v>1</v>
      </c>
      <c r="X8" s="58">
        <f aca="true" t="shared" si="5" ref="X8:X15">P8*S8</f>
        <v>1134.9894801950973</v>
      </c>
      <c r="Y8" s="141">
        <v>2</v>
      </c>
      <c r="Z8" s="42">
        <f aca="true" t="shared" si="6" ref="Z8:Z15">U8+W8+Y8-(MAX(U8,W8,Y8))</f>
        <v>2</v>
      </c>
      <c r="AA8" s="60">
        <f aca="true" t="shared" si="7" ref="AA8:AA15">Z8</f>
        <v>2</v>
      </c>
      <c r="AB8" s="21"/>
      <c r="AC8" s="21"/>
    </row>
    <row r="9" spans="1:29" ht="15" customHeight="1">
      <c r="A9" s="160">
        <v>2</v>
      </c>
      <c r="B9" s="124" t="s">
        <v>53</v>
      </c>
      <c r="C9" s="106" t="s">
        <v>99</v>
      </c>
      <c r="D9" s="107" t="s">
        <v>119</v>
      </c>
      <c r="E9" s="108" t="s">
        <v>98</v>
      </c>
      <c r="F9" s="63" t="s">
        <v>121</v>
      </c>
      <c r="G9" s="93">
        <v>860</v>
      </c>
      <c r="H9" s="94">
        <v>0.7</v>
      </c>
      <c r="I9" s="95">
        <v>11.7</v>
      </c>
      <c r="J9" s="67">
        <f t="shared" si="0"/>
        <v>0.6950574051403287</v>
      </c>
      <c r="K9" s="67">
        <f t="shared" si="1"/>
        <v>0.7797144972329396</v>
      </c>
      <c r="L9" s="68"/>
      <c r="M9" s="68"/>
      <c r="N9" s="68"/>
      <c r="O9" s="69">
        <v>90.33</v>
      </c>
      <c r="P9" s="67">
        <f t="shared" si="2"/>
        <v>0.3280644972329396</v>
      </c>
      <c r="Q9" s="70">
        <v>2578</v>
      </c>
      <c r="R9" s="70">
        <v>3016</v>
      </c>
      <c r="S9" s="71">
        <v>3010</v>
      </c>
      <c r="T9" s="72">
        <f t="shared" si="3"/>
        <v>845.7502738665183</v>
      </c>
      <c r="U9" s="142">
        <v>2</v>
      </c>
      <c r="V9" s="73">
        <f t="shared" si="4"/>
        <v>989.4425236545459</v>
      </c>
      <c r="W9" s="74">
        <v>2</v>
      </c>
      <c r="X9" s="73">
        <f t="shared" si="5"/>
        <v>987.4741366711482</v>
      </c>
      <c r="Y9" s="74">
        <v>1</v>
      </c>
      <c r="Z9" s="34">
        <f t="shared" si="6"/>
        <v>3</v>
      </c>
      <c r="AA9" s="75">
        <f t="shared" si="7"/>
        <v>3</v>
      </c>
      <c r="AB9" s="21"/>
      <c r="AC9" s="21"/>
    </row>
    <row r="10" spans="1:29" ht="15" customHeight="1">
      <c r="A10" s="160">
        <v>3</v>
      </c>
      <c r="B10" s="157" t="s">
        <v>103</v>
      </c>
      <c r="C10" s="110" t="s">
        <v>104</v>
      </c>
      <c r="D10" s="109" t="s">
        <v>119</v>
      </c>
      <c r="E10" s="111" t="s">
        <v>122</v>
      </c>
      <c r="F10" s="63" t="s">
        <v>48</v>
      </c>
      <c r="G10" s="93">
        <v>900</v>
      </c>
      <c r="H10" s="94">
        <v>0.74</v>
      </c>
      <c r="I10" s="95">
        <v>8.5</v>
      </c>
      <c r="J10" s="67">
        <f t="shared" si="0"/>
        <v>0.8319308285209155</v>
      </c>
      <c r="K10" s="67">
        <f t="shared" si="1"/>
        <v>0.8567602788229542</v>
      </c>
      <c r="L10" s="68"/>
      <c r="M10" s="68"/>
      <c r="N10" s="68"/>
      <c r="O10" s="69">
        <v>79</v>
      </c>
      <c r="P10" s="67">
        <f t="shared" si="2"/>
        <v>0.46176027882295423</v>
      </c>
      <c r="Q10" s="70">
        <v>1914</v>
      </c>
      <c r="R10" s="70">
        <v>2176</v>
      </c>
      <c r="S10" s="71">
        <v>2638</v>
      </c>
      <c r="T10" s="72">
        <f t="shared" si="3"/>
        <v>883.8091736671344</v>
      </c>
      <c r="U10" s="74">
        <v>3</v>
      </c>
      <c r="V10" s="73">
        <f t="shared" si="4"/>
        <v>1004.7903667187484</v>
      </c>
      <c r="W10" s="74">
        <v>3</v>
      </c>
      <c r="X10" s="73">
        <f t="shared" si="5"/>
        <v>1218.1236155349532</v>
      </c>
      <c r="Y10" s="142">
        <v>3</v>
      </c>
      <c r="Z10" s="34">
        <f t="shared" si="6"/>
        <v>6</v>
      </c>
      <c r="AA10" s="75">
        <f t="shared" si="7"/>
        <v>6</v>
      </c>
      <c r="AB10" s="21"/>
      <c r="AC10" s="21"/>
    </row>
    <row r="11" spans="1:29" ht="15" customHeight="1">
      <c r="A11" s="160">
        <v>4</v>
      </c>
      <c r="B11" s="157" t="s">
        <v>87</v>
      </c>
      <c r="C11" s="110" t="s">
        <v>88</v>
      </c>
      <c r="D11" s="100" t="s">
        <v>56</v>
      </c>
      <c r="E11" s="111" t="s">
        <v>113</v>
      </c>
      <c r="F11" s="63" t="s">
        <v>118</v>
      </c>
      <c r="G11" s="93">
        <v>970</v>
      </c>
      <c r="H11" s="94">
        <v>0.496</v>
      </c>
      <c r="I11" s="95">
        <v>6.07</v>
      </c>
      <c r="J11" s="67">
        <f t="shared" si="0"/>
        <v>0.8212678706058898</v>
      </c>
      <c r="K11" s="67">
        <f t="shared" si="1"/>
        <v>0.8493966043237079</v>
      </c>
      <c r="L11" s="68"/>
      <c r="M11" s="68"/>
      <c r="N11" s="68"/>
      <c r="O11" s="69">
        <v>92</v>
      </c>
      <c r="P11" s="67">
        <f t="shared" si="2"/>
        <v>0.3893966043237079</v>
      </c>
      <c r="Q11" s="70">
        <v>3196</v>
      </c>
      <c r="R11" s="70">
        <v>2610</v>
      </c>
      <c r="S11" s="71">
        <v>3882</v>
      </c>
      <c r="T11" s="72">
        <f t="shared" si="3"/>
        <v>1244.5115474185704</v>
      </c>
      <c r="U11" s="74">
        <v>4</v>
      </c>
      <c r="V11" s="73">
        <f t="shared" si="4"/>
        <v>1016.3251372848775</v>
      </c>
      <c r="W11" s="142">
        <v>4</v>
      </c>
      <c r="X11" s="73">
        <f t="shared" si="5"/>
        <v>1511.637617984634</v>
      </c>
      <c r="Y11" s="74">
        <v>4</v>
      </c>
      <c r="Z11" s="34">
        <f t="shared" si="6"/>
        <v>8</v>
      </c>
      <c r="AA11" s="75">
        <f t="shared" si="7"/>
        <v>8</v>
      </c>
      <c r="AB11" s="21"/>
      <c r="AC11" s="21"/>
    </row>
    <row r="12" spans="1:29" ht="15" customHeight="1">
      <c r="A12" s="160">
        <v>5</v>
      </c>
      <c r="B12" s="157" t="s">
        <v>105</v>
      </c>
      <c r="C12" s="110" t="s">
        <v>106</v>
      </c>
      <c r="D12" s="100" t="s">
        <v>56</v>
      </c>
      <c r="E12" s="111" t="s">
        <v>123</v>
      </c>
      <c r="F12" s="63" t="s">
        <v>86</v>
      </c>
      <c r="G12" s="93">
        <v>890</v>
      </c>
      <c r="H12" s="94">
        <v>0.99</v>
      </c>
      <c r="I12" s="95">
        <v>13.2</v>
      </c>
      <c r="J12" s="67">
        <f t="shared" si="0"/>
        <v>0.8217091396549883</v>
      </c>
      <c r="K12" s="67">
        <f t="shared" si="1"/>
        <v>0.8496970618045223</v>
      </c>
      <c r="L12" s="68"/>
      <c r="M12" s="68"/>
      <c r="N12" s="68"/>
      <c r="O12" s="69">
        <v>87.67</v>
      </c>
      <c r="P12" s="67">
        <f t="shared" si="2"/>
        <v>0.4113470618045223</v>
      </c>
      <c r="Q12" s="70">
        <v>3271</v>
      </c>
      <c r="R12" s="70">
        <v>2950</v>
      </c>
      <c r="S12" s="71">
        <v>3789</v>
      </c>
      <c r="T12" s="72">
        <f t="shared" si="3"/>
        <v>1345.5162391625925</v>
      </c>
      <c r="U12" s="142">
        <v>6</v>
      </c>
      <c r="V12" s="73">
        <f t="shared" si="4"/>
        <v>1213.4738323233407</v>
      </c>
      <c r="W12" s="74">
        <v>5</v>
      </c>
      <c r="X12" s="73">
        <f t="shared" si="5"/>
        <v>1558.594017177335</v>
      </c>
      <c r="Y12" s="74">
        <v>5</v>
      </c>
      <c r="Z12" s="34">
        <f t="shared" si="6"/>
        <v>10</v>
      </c>
      <c r="AA12" s="75">
        <f t="shared" si="7"/>
        <v>10</v>
      </c>
      <c r="AB12" s="21"/>
      <c r="AC12" s="21"/>
    </row>
    <row r="13" spans="1:29" ht="15" customHeight="1">
      <c r="A13" s="160">
        <v>6</v>
      </c>
      <c r="B13" s="157" t="s">
        <v>96</v>
      </c>
      <c r="C13" s="110" t="s">
        <v>97</v>
      </c>
      <c r="D13" s="109" t="s">
        <v>124</v>
      </c>
      <c r="E13" s="111" t="s">
        <v>125</v>
      </c>
      <c r="F13" s="63" t="s">
        <v>48</v>
      </c>
      <c r="G13" s="93">
        <v>1020</v>
      </c>
      <c r="H13" s="94">
        <v>1.32</v>
      </c>
      <c r="I13" s="95">
        <v>15.73</v>
      </c>
      <c r="J13" s="67">
        <f t="shared" si="0"/>
        <v>1.0256819680534577</v>
      </c>
      <c r="K13" s="67">
        <f t="shared" si="1"/>
        <v>1.025109269133519</v>
      </c>
      <c r="L13" s="68"/>
      <c r="M13" s="68"/>
      <c r="N13" s="68"/>
      <c r="O13" s="69">
        <v>94</v>
      </c>
      <c r="P13" s="67">
        <f t="shared" si="2"/>
        <v>0.5551092691335191</v>
      </c>
      <c r="Q13" s="70">
        <v>2342</v>
      </c>
      <c r="R13" s="70">
        <v>2970</v>
      </c>
      <c r="S13" s="71">
        <v>3565</v>
      </c>
      <c r="T13" s="72">
        <f t="shared" si="3"/>
        <v>1300.0659083107018</v>
      </c>
      <c r="U13" s="74">
        <v>5</v>
      </c>
      <c r="V13" s="73">
        <f t="shared" si="4"/>
        <v>1648.6745293265517</v>
      </c>
      <c r="W13" s="74">
        <v>6</v>
      </c>
      <c r="X13" s="73">
        <f t="shared" si="5"/>
        <v>1978.9645444609955</v>
      </c>
      <c r="Y13" s="142">
        <v>6</v>
      </c>
      <c r="Z13" s="34">
        <f t="shared" si="6"/>
        <v>11</v>
      </c>
      <c r="AA13" s="75">
        <f t="shared" si="7"/>
        <v>11</v>
      </c>
      <c r="AB13" s="21"/>
      <c r="AC13" s="21"/>
    </row>
    <row r="14" spans="1:29" ht="15" customHeight="1">
      <c r="A14" s="160">
        <v>7</v>
      </c>
      <c r="B14" s="124" t="s">
        <v>114</v>
      </c>
      <c r="C14" s="114" t="s">
        <v>115</v>
      </c>
      <c r="D14" s="101" t="s">
        <v>61</v>
      </c>
      <c r="E14" s="62" t="s">
        <v>116</v>
      </c>
      <c r="F14" s="112" t="s">
        <v>49</v>
      </c>
      <c r="G14" s="93">
        <v>990</v>
      </c>
      <c r="H14" s="94">
        <v>0.842</v>
      </c>
      <c r="I14" s="95">
        <v>13.5</v>
      </c>
      <c r="J14" s="67">
        <f t="shared" si="0"/>
        <v>0.8366589763023851</v>
      </c>
      <c r="K14" s="67">
        <f t="shared" si="1"/>
        <v>0.8600940679303516</v>
      </c>
      <c r="L14" s="68"/>
      <c r="M14" s="68"/>
      <c r="N14" s="68"/>
      <c r="O14" s="69">
        <v>91</v>
      </c>
      <c r="P14" s="67">
        <f t="shared" si="2"/>
        <v>0.4050940679303516</v>
      </c>
      <c r="Q14" s="70">
        <v>4436</v>
      </c>
      <c r="R14" s="70">
        <v>4810</v>
      </c>
      <c r="S14" s="71">
        <v>5923</v>
      </c>
      <c r="T14" s="72">
        <f t="shared" si="3"/>
        <v>1796.9972853390395</v>
      </c>
      <c r="U14" s="74">
        <v>7</v>
      </c>
      <c r="V14" s="73">
        <f t="shared" si="4"/>
        <v>1948.5024667449911</v>
      </c>
      <c r="W14" s="142">
        <v>7</v>
      </c>
      <c r="X14" s="73">
        <f t="shared" si="5"/>
        <v>2399.3721643514723</v>
      </c>
      <c r="Y14" s="74">
        <v>7</v>
      </c>
      <c r="Z14" s="34">
        <f t="shared" si="6"/>
        <v>14</v>
      </c>
      <c r="AA14" s="75">
        <f t="shared" si="7"/>
        <v>14</v>
      </c>
      <c r="AB14" s="21"/>
      <c r="AC14" s="21"/>
    </row>
    <row r="15" spans="1:29" ht="15" customHeight="1" thickBot="1">
      <c r="A15" s="161">
        <v>8</v>
      </c>
      <c r="B15" s="158" t="s">
        <v>126</v>
      </c>
      <c r="C15" s="118" t="s">
        <v>128</v>
      </c>
      <c r="D15" s="121" t="s">
        <v>127</v>
      </c>
      <c r="E15" s="119" t="s">
        <v>129</v>
      </c>
      <c r="F15" s="120" t="s">
        <v>130</v>
      </c>
      <c r="G15" s="96">
        <v>880</v>
      </c>
      <c r="H15" s="97">
        <v>0.9</v>
      </c>
      <c r="I15" s="98">
        <v>11.5</v>
      </c>
      <c r="J15" s="78">
        <f t="shared" si="0"/>
        <v>0.8110976393604669</v>
      </c>
      <c r="K15" s="78">
        <f t="shared" si="1"/>
        <v>0.8425749166636327</v>
      </c>
      <c r="L15" s="79"/>
      <c r="M15" s="79"/>
      <c r="N15" s="79"/>
      <c r="O15" s="80">
        <v>82.33</v>
      </c>
      <c r="P15" s="78">
        <f t="shared" si="2"/>
        <v>0.4309249166636327</v>
      </c>
      <c r="Q15" s="81">
        <v>5073</v>
      </c>
      <c r="R15" s="81">
        <v>7215</v>
      </c>
      <c r="S15" s="82">
        <v>7072</v>
      </c>
      <c r="T15" s="83">
        <f t="shared" si="3"/>
        <v>2186.0821022346086</v>
      </c>
      <c r="U15" s="85">
        <v>8</v>
      </c>
      <c r="V15" s="84">
        <f t="shared" si="4"/>
        <v>3109.12327372811</v>
      </c>
      <c r="W15" s="85">
        <v>8</v>
      </c>
      <c r="X15" s="84">
        <f t="shared" si="5"/>
        <v>3047.5010106452105</v>
      </c>
      <c r="Y15" s="150">
        <v>8</v>
      </c>
      <c r="Z15" s="86">
        <f t="shared" si="6"/>
        <v>16</v>
      </c>
      <c r="AA15" s="87">
        <f t="shared" si="7"/>
        <v>16</v>
      </c>
      <c r="AB15" s="21"/>
      <c r="AC15" s="21"/>
    </row>
    <row r="16" ht="15" customHeight="1" thickBot="1"/>
    <row r="17" spans="2:27" ht="15" customHeight="1">
      <c r="B17" s="23" t="s">
        <v>29</v>
      </c>
      <c r="C17" s="193" t="s">
        <v>25</v>
      </c>
      <c r="D17" s="193"/>
      <c r="E17" s="24" t="s">
        <v>9</v>
      </c>
      <c r="F17" s="194" t="s">
        <v>35</v>
      </c>
      <c r="G17" s="194"/>
      <c r="H17" s="194"/>
      <c r="I17" s="196" t="s">
        <v>36</v>
      </c>
      <c r="J17" s="196"/>
      <c r="K17" s="196"/>
      <c r="L17" s="196"/>
      <c r="M17" s="197" t="s">
        <v>25</v>
      </c>
      <c r="N17" s="197"/>
      <c r="O17" s="197"/>
      <c r="P17" s="197"/>
      <c r="Q17" s="193" t="s">
        <v>9</v>
      </c>
      <c r="R17" s="193"/>
      <c r="S17" s="193"/>
      <c r="T17" s="194" t="s">
        <v>35</v>
      </c>
      <c r="U17" s="194"/>
      <c r="V17" s="194"/>
      <c r="W17" s="194"/>
      <c r="X17" s="30"/>
      <c r="Y17" s="30"/>
      <c r="Z17" s="30"/>
      <c r="AA17" s="30"/>
    </row>
    <row r="18" spans="2:27" ht="15" customHeight="1">
      <c r="B18" s="25" t="s">
        <v>94</v>
      </c>
      <c r="C18" s="192" t="s">
        <v>136</v>
      </c>
      <c r="D18" s="192"/>
      <c r="E18" s="26" t="s">
        <v>62</v>
      </c>
      <c r="F18" s="190"/>
      <c r="G18" s="190"/>
      <c r="H18" s="190"/>
      <c r="I18" s="195" t="s">
        <v>37</v>
      </c>
      <c r="J18" s="195"/>
      <c r="K18" s="195"/>
      <c r="L18" s="195"/>
      <c r="M18" s="186" t="s">
        <v>112</v>
      </c>
      <c r="N18" s="187"/>
      <c r="O18" s="187"/>
      <c r="P18" s="187"/>
      <c r="Q18" s="188" t="s">
        <v>62</v>
      </c>
      <c r="R18" s="188"/>
      <c r="S18" s="188"/>
      <c r="T18" s="189"/>
      <c r="U18" s="189"/>
      <c r="V18" s="189"/>
      <c r="W18" s="189"/>
      <c r="X18" s="32"/>
      <c r="Y18" s="32"/>
      <c r="Z18" s="32"/>
      <c r="AA18" s="32"/>
    </row>
    <row r="19" spans="2:27" ht="15" customHeight="1">
      <c r="B19" s="25">
        <v>2</v>
      </c>
      <c r="C19" s="192" t="s">
        <v>150</v>
      </c>
      <c r="D19" s="192"/>
      <c r="E19" s="26" t="s">
        <v>157</v>
      </c>
      <c r="F19" s="190"/>
      <c r="G19" s="190"/>
      <c r="H19" s="190"/>
      <c r="I19" s="185" t="s">
        <v>38</v>
      </c>
      <c r="J19" s="185"/>
      <c r="K19" s="185"/>
      <c r="L19" s="185"/>
      <c r="M19" s="186" t="s">
        <v>150</v>
      </c>
      <c r="N19" s="187"/>
      <c r="O19" s="187"/>
      <c r="P19" s="187"/>
      <c r="Q19" s="188" t="s">
        <v>157</v>
      </c>
      <c r="R19" s="188"/>
      <c r="S19" s="188"/>
      <c r="T19" s="189"/>
      <c r="U19" s="189"/>
      <c r="V19" s="189"/>
      <c r="W19" s="189"/>
      <c r="X19" s="32"/>
      <c r="Y19" s="32"/>
      <c r="Z19" s="32"/>
      <c r="AA19" s="32"/>
    </row>
    <row r="20" spans="2:27" ht="15" customHeight="1">
      <c r="B20" s="25">
        <v>3</v>
      </c>
      <c r="C20" s="192" t="s">
        <v>151</v>
      </c>
      <c r="D20" s="192"/>
      <c r="E20" s="88" t="s">
        <v>158</v>
      </c>
      <c r="F20" s="190"/>
      <c r="G20" s="190"/>
      <c r="H20" s="190"/>
      <c r="I20" s="191"/>
      <c r="J20" s="191"/>
      <c r="K20" s="191"/>
      <c r="L20" s="191"/>
      <c r="M20" s="186"/>
      <c r="N20" s="187"/>
      <c r="O20" s="187"/>
      <c r="P20" s="187"/>
      <c r="Q20" s="188"/>
      <c r="R20" s="188"/>
      <c r="S20" s="188"/>
      <c r="T20" s="189"/>
      <c r="U20" s="189"/>
      <c r="V20" s="189"/>
      <c r="W20" s="189"/>
      <c r="X20" s="32"/>
      <c r="Y20" s="32"/>
      <c r="Z20" s="32"/>
      <c r="AA20" s="32"/>
    </row>
    <row r="21" spans="2:27" ht="15" customHeight="1">
      <c r="B21" s="25"/>
      <c r="C21" s="192"/>
      <c r="D21" s="192"/>
      <c r="E21" s="99"/>
      <c r="F21" s="190"/>
      <c r="G21" s="190"/>
      <c r="H21" s="190"/>
      <c r="I21" s="191"/>
      <c r="J21" s="191"/>
      <c r="K21" s="191"/>
      <c r="L21" s="191"/>
      <c r="M21" s="187"/>
      <c r="N21" s="187"/>
      <c r="O21" s="187"/>
      <c r="P21" s="187"/>
      <c r="Q21" s="188"/>
      <c r="R21" s="188"/>
      <c r="S21" s="188"/>
      <c r="T21" s="189"/>
      <c r="U21" s="189"/>
      <c r="V21" s="189"/>
      <c r="W21" s="189"/>
      <c r="X21" s="32"/>
      <c r="Y21" s="32"/>
      <c r="Z21" s="32"/>
      <c r="AA21" s="32"/>
    </row>
    <row r="22" spans="2:27" ht="15" customHeight="1">
      <c r="B22" s="25"/>
      <c r="C22" s="179"/>
      <c r="D22" s="179"/>
      <c r="E22" s="26"/>
      <c r="F22" s="190"/>
      <c r="G22" s="190"/>
      <c r="H22" s="190"/>
      <c r="I22" s="191"/>
      <c r="J22" s="191"/>
      <c r="K22" s="191"/>
      <c r="L22" s="191"/>
      <c r="M22" s="187"/>
      <c r="N22" s="187"/>
      <c r="O22" s="187"/>
      <c r="P22" s="187"/>
      <c r="Q22" s="188"/>
      <c r="R22" s="188"/>
      <c r="S22" s="188"/>
      <c r="T22" s="189"/>
      <c r="U22" s="189"/>
      <c r="V22" s="189"/>
      <c r="W22" s="189"/>
      <c r="X22" s="32"/>
      <c r="Y22" s="32"/>
      <c r="Z22" s="32"/>
      <c r="AA22" s="32"/>
    </row>
    <row r="23" spans="2:27" ht="15" customHeight="1">
      <c r="B23" s="28"/>
      <c r="C23" s="179"/>
      <c r="D23" s="179"/>
      <c r="E23" s="89"/>
      <c r="F23" s="180"/>
      <c r="G23" s="180"/>
      <c r="H23" s="180"/>
      <c r="I23" s="185" t="s">
        <v>39</v>
      </c>
      <c r="J23" s="185"/>
      <c r="K23" s="185"/>
      <c r="L23" s="185"/>
      <c r="M23" s="186" t="s">
        <v>50</v>
      </c>
      <c r="N23" s="187"/>
      <c r="O23" s="187"/>
      <c r="P23" s="187"/>
      <c r="Q23" s="188" t="s">
        <v>54</v>
      </c>
      <c r="R23" s="188"/>
      <c r="S23" s="188"/>
      <c r="T23" s="189"/>
      <c r="U23" s="189"/>
      <c r="V23" s="189"/>
      <c r="W23" s="189"/>
      <c r="X23" s="32"/>
      <c r="Y23" s="32"/>
      <c r="Z23" s="32"/>
      <c r="AA23" s="32"/>
    </row>
    <row r="24" spans="2:27" ht="15" customHeight="1" thickBot="1">
      <c r="B24" s="29" t="s">
        <v>40</v>
      </c>
      <c r="C24" s="177" t="s">
        <v>51</v>
      </c>
      <c r="D24" s="181"/>
      <c r="E24" s="115" t="s">
        <v>52</v>
      </c>
      <c r="F24" s="182"/>
      <c r="G24" s="182"/>
      <c r="H24" s="182"/>
      <c r="I24" s="183" t="s">
        <v>40</v>
      </c>
      <c r="J24" s="183"/>
      <c r="K24" s="183"/>
      <c r="L24" s="183"/>
      <c r="M24" s="184" t="s">
        <v>120</v>
      </c>
      <c r="N24" s="184"/>
      <c r="O24" s="184"/>
      <c r="P24" s="184"/>
      <c r="Q24" s="177"/>
      <c r="R24" s="177"/>
      <c r="S24" s="177"/>
      <c r="T24" s="178"/>
      <c r="U24" s="178"/>
      <c r="V24" s="178"/>
      <c r="W24" s="178"/>
      <c r="X24" s="32"/>
      <c r="Y24" s="32"/>
      <c r="Z24" s="32"/>
      <c r="AA24" s="32"/>
    </row>
    <row r="25" ht="15" customHeight="1"/>
  </sheetData>
  <mergeCells count="66">
    <mergeCell ref="Q24:S24"/>
    <mergeCell ref="T24:W24"/>
    <mergeCell ref="C23:D23"/>
    <mergeCell ref="F23:H23"/>
    <mergeCell ref="C24:D24"/>
    <mergeCell ref="F24:H24"/>
    <mergeCell ref="I24:L24"/>
    <mergeCell ref="M24:P24"/>
    <mergeCell ref="I23:L23"/>
    <mergeCell ref="M23:P23"/>
    <mergeCell ref="Q21:S21"/>
    <mergeCell ref="T21:W21"/>
    <mergeCell ref="Q22:S22"/>
    <mergeCell ref="T22:W22"/>
    <mergeCell ref="Q23:S23"/>
    <mergeCell ref="T23:W23"/>
    <mergeCell ref="C22:D22"/>
    <mergeCell ref="F22:H22"/>
    <mergeCell ref="I22:L22"/>
    <mergeCell ref="M22:P22"/>
    <mergeCell ref="C21:D21"/>
    <mergeCell ref="F21:H21"/>
    <mergeCell ref="I21:L21"/>
    <mergeCell ref="M21:P21"/>
    <mergeCell ref="Q20:S20"/>
    <mergeCell ref="T20:W20"/>
    <mergeCell ref="C19:D19"/>
    <mergeCell ref="F19:H19"/>
    <mergeCell ref="C20:D20"/>
    <mergeCell ref="F20:H20"/>
    <mergeCell ref="I20:L20"/>
    <mergeCell ref="M20:P20"/>
    <mergeCell ref="I19:L19"/>
    <mergeCell ref="M19:P19"/>
    <mergeCell ref="Q17:S17"/>
    <mergeCell ref="T17:W17"/>
    <mergeCell ref="Q18:S18"/>
    <mergeCell ref="T18:W18"/>
    <mergeCell ref="Q19:S19"/>
    <mergeCell ref="T19:W19"/>
    <mergeCell ref="C18:D18"/>
    <mergeCell ref="F18:H18"/>
    <mergeCell ref="I18:L18"/>
    <mergeCell ref="M18:P18"/>
    <mergeCell ref="C17:D17"/>
    <mergeCell ref="F17:H17"/>
    <mergeCell ref="I17:L17"/>
    <mergeCell ref="M17:P17"/>
    <mergeCell ref="Q6:S6"/>
    <mergeCell ref="T6:Y6"/>
    <mergeCell ref="Z6:Z7"/>
    <mergeCell ref="AA6:AA7"/>
    <mergeCell ref="K6:K7"/>
    <mergeCell ref="L6:N6"/>
    <mergeCell ref="O6:O7"/>
    <mergeCell ref="P6:P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P37"/>
  <sheetViews>
    <sheetView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>
      <c r="A1" s="168" t="s">
        <v>172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5">
      <c r="A2" s="168" t="s">
        <v>173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12.75">
      <c r="A3" s="169" t="s">
        <v>174</v>
      </c>
      <c r="B3" s="169"/>
      <c r="C3" s="207" t="s">
        <v>175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2.75">
      <c r="A4" s="169"/>
      <c r="B4" s="169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4:15" ht="13.5" thickBot="1">
      <c r="N5" s="21"/>
      <c r="O5" s="21"/>
    </row>
    <row r="6" spans="1:15" ht="12.75" customHeight="1" thickBot="1">
      <c r="A6" s="170" t="s">
        <v>24</v>
      </c>
      <c r="B6" s="171" t="s">
        <v>25</v>
      </c>
      <c r="C6" s="171" t="s">
        <v>9</v>
      </c>
      <c r="D6" s="171" t="s">
        <v>26</v>
      </c>
      <c r="E6" s="171" t="s">
        <v>27</v>
      </c>
      <c r="F6" s="171" t="s">
        <v>28</v>
      </c>
      <c r="G6" s="43" t="s">
        <v>107</v>
      </c>
      <c r="H6" s="43" t="s">
        <v>66</v>
      </c>
      <c r="I6" s="44" t="s">
        <v>67</v>
      </c>
      <c r="J6" s="202" t="s">
        <v>68</v>
      </c>
      <c r="K6" s="202" t="s">
        <v>108</v>
      </c>
      <c r="L6" s="205" t="s">
        <v>69</v>
      </c>
      <c r="M6" s="164" t="s">
        <v>165</v>
      </c>
      <c r="N6" s="21"/>
      <c r="O6" s="21"/>
    </row>
    <row r="7" spans="1:15" ht="14.25">
      <c r="A7" s="163"/>
      <c r="B7" s="204"/>
      <c r="C7" s="204"/>
      <c r="D7" s="204"/>
      <c r="E7" s="204"/>
      <c r="F7" s="204"/>
      <c r="G7" s="125" t="s">
        <v>72</v>
      </c>
      <c r="H7" s="125" t="s">
        <v>110</v>
      </c>
      <c r="I7" s="125" t="s">
        <v>73</v>
      </c>
      <c r="J7" s="203"/>
      <c r="K7" s="203"/>
      <c r="L7" s="206"/>
      <c r="M7" s="165"/>
      <c r="N7" s="21"/>
      <c r="O7" s="21"/>
    </row>
    <row r="8" spans="1:16" ht="15" customHeight="1">
      <c r="A8" s="61">
        <v>1</v>
      </c>
      <c r="B8" s="62" t="s">
        <v>103</v>
      </c>
      <c r="C8" s="106" t="s">
        <v>104</v>
      </c>
      <c r="D8" s="107" t="s">
        <v>119</v>
      </c>
      <c r="E8" s="108" t="s">
        <v>122</v>
      </c>
      <c r="F8" s="63" t="s">
        <v>48</v>
      </c>
      <c r="G8" s="93">
        <v>900</v>
      </c>
      <c r="H8" s="94">
        <v>0.74</v>
      </c>
      <c r="I8" s="95">
        <v>8.5</v>
      </c>
      <c r="J8" s="67">
        <f aca="true" t="shared" si="0" ref="J8:J20">G8*SQRT(H8)/(456*POWER(I8,1/3))</f>
        <v>0.8319308285209155</v>
      </c>
      <c r="K8" s="67">
        <f aca="true" t="shared" si="1" ref="K8:K20">IF(J8&gt;1,J8/J8^(2*LOG10(J8)),J8*J8^(2*LOG10(J8)))</f>
        <v>0.8567602788229542</v>
      </c>
      <c r="L8" s="129">
        <v>7298</v>
      </c>
      <c r="M8" s="130">
        <f aca="true" t="shared" si="2" ref="M8:M20">K8*L8</f>
        <v>6252.63651484992</v>
      </c>
      <c r="N8" s="21"/>
      <c r="O8" s="21"/>
      <c r="P8" s="123"/>
    </row>
    <row r="9" spans="1:16" ht="15" customHeight="1">
      <c r="A9" s="61">
        <v>2</v>
      </c>
      <c r="B9" s="76" t="s">
        <v>101</v>
      </c>
      <c r="C9" s="110" t="s">
        <v>102</v>
      </c>
      <c r="D9" s="109" t="s">
        <v>119</v>
      </c>
      <c r="E9" s="111" t="s">
        <v>100</v>
      </c>
      <c r="F9" s="63" t="s">
        <v>47</v>
      </c>
      <c r="G9" s="93">
        <v>1100</v>
      </c>
      <c r="H9" s="94">
        <v>0.855</v>
      </c>
      <c r="I9" s="95">
        <v>16.5</v>
      </c>
      <c r="J9" s="67">
        <f t="shared" si="0"/>
        <v>0.8761589838909538</v>
      </c>
      <c r="K9" s="67">
        <f t="shared" si="1"/>
        <v>0.8895622834146238</v>
      </c>
      <c r="L9" s="129">
        <v>7484</v>
      </c>
      <c r="M9" s="130">
        <f t="shared" si="2"/>
        <v>6657.484129075045</v>
      </c>
      <c r="N9" s="21"/>
      <c r="O9" s="21"/>
      <c r="P9" s="123"/>
    </row>
    <row r="10" spans="1:16" ht="15" customHeight="1">
      <c r="A10" s="61">
        <v>3</v>
      </c>
      <c r="B10" s="76" t="s">
        <v>92</v>
      </c>
      <c r="C10" s="110" t="s">
        <v>93</v>
      </c>
      <c r="D10" s="109" t="s">
        <v>63</v>
      </c>
      <c r="E10" s="111" t="s">
        <v>82</v>
      </c>
      <c r="F10" s="63" t="s">
        <v>83</v>
      </c>
      <c r="G10" s="64">
        <v>950</v>
      </c>
      <c r="H10" s="65">
        <v>0.39</v>
      </c>
      <c r="I10" s="66">
        <v>3.36</v>
      </c>
      <c r="J10" s="67">
        <f t="shared" si="0"/>
        <v>0.8686496326782525</v>
      </c>
      <c r="K10" s="67">
        <f t="shared" si="1"/>
        <v>0.8837401705585127</v>
      </c>
      <c r="L10" s="129">
        <v>7550</v>
      </c>
      <c r="M10" s="130">
        <f t="shared" si="2"/>
        <v>6672.238287716771</v>
      </c>
      <c r="N10" s="21"/>
      <c r="O10" s="21"/>
      <c r="P10" s="123"/>
    </row>
    <row r="11" spans="1:16" ht="15" customHeight="1">
      <c r="A11" s="61">
        <v>4</v>
      </c>
      <c r="B11" s="76" t="s">
        <v>141</v>
      </c>
      <c r="C11" s="131" t="s">
        <v>140</v>
      </c>
      <c r="D11" s="109" t="s">
        <v>119</v>
      </c>
      <c r="E11" s="137" t="s">
        <v>100</v>
      </c>
      <c r="F11" s="63" t="s">
        <v>47</v>
      </c>
      <c r="G11" s="93">
        <v>1100</v>
      </c>
      <c r="H11" s="94">
        <v>0.855</v>
      </c>
      <c r="I11" s="95">
        <v>16.5</v>
      </c>
      <c r="J11" s="67">
        <f t="shared" si="0"/>
        <v>0.8761589838909538</v>
      </c>
      <c r="K11" s="67">
        <f t="shared" si="1"/>
        <v>0.8895622834146238</v>
      </c>
      <c r="L11" s="129">
        <v>8249</v>
      </c>
      <c r="M11" s="130">
        <f t="shared" si="2"/>
        <v>7337.999275887232</v>
      </c>
      <c r="N11" s="21"/>
      <c r="O11" s="21"/>
      <c r="P11" s="123"/>
    </row>
    <row r="12" spans="1:16" ht="15" customHeight="1">
      <c r="A12" s="61">
        <v>5</v>
      </c>
      <c r="B12" s="76" t="s">
        <v>89</v>
      </c>
      <c r="C12" s="110" t="s">
        <v>90</v>
      </c>
      <c r="D12" s="109" t="s">
        <v>168</v>
      </c>
      <c r="E12" s="111" t="s">
        <v>91</v>
      </c>
      <c r="F12" s="63" t="s">
        <v>48</v>
      </c>
      <c r="G12" s="64">
        <v>970</v>
      </c>
      <c r="H12" s="65">
        <v>0.352</v>
      </c>
      <c r="I12" s="66">
        <v>6.25</v>
      </c>
      <c r="J12" s="67">
        <f t="shared" si="0"/>
        <v>0.6851487728733633</v>
      </c>
      <c r="K12" s="67">
        <f t="shared" si="1"/>
        <v>0.7757434060999596</v>
      </c>
      <c r="L12" s="129">
        <v>10326</v>
      </c>
      <c r="M12" s="130">
        <f t="shared" si="2"/>
        <v>8010.326411388183</v>
      </c>
      <c r="N12" s="21"/>
      <c r="O12" s="21"/>
      <c r="P12" s="123"/>
    </row>
    <row r="13" spans="1:16" ht="15" customHeight="1">
      <c r="A13" s="61">
        <v>6</v>
      </c>
      <c r="B13" s="76" t="s">
        <v>84</v>
      </c>
      <c r="C13" s="110" t="s">
        <v>166</v>
      </c>
      <c r="D13" s="109" t="s">
        <v>167</v>
      </c>
      <c r="E13" s="111" t="s">
        <v>85</v>
      </c>
      <c r="F13" s="63" t="s">
        <v>49</v>
      </c>
      <c r="G13" s="64">
        <v>1050</v>
      </c>
      <c r="H13" s="65">
        <v>0.495</v>
      </c>
      <c r="I13" s="66">
        <v>8.8</v>
      </c>
      <c r="J13" s="67">
        <f t="shared" si="0"/>
        <v>0.7846924942112543</v>
      </c>
      <c r="K13" s="67">
        <f t="shared" si="1"/>
        <v>0.8258019227491749</v>
      </c>
      <c r="L13" s="129">
        <v>10073</v>
      </c>
      <c r="M13" s="130">
        <f t="shared" si="2"/>
        <v>8318.302767852438</v>
      </c>
      <c r="N13" s="21"/>
      <c r="O13" s="21"/>
      <c r="P13" s="123"/>
    </row>
    <row r="14" spans="1:16" ht="15" customHeight="1">
      <c r="A14" s="61">
        <v>7</v>
      </c>
      <c r="B14" s="76" t="s">
        <v>87</v>
      </c>
      <c r="C14" s="110" t="s">
        <v>88</v>
      </c>
      <c r="D14" s="151" t="s">
        <v>56</v>
      </c>
      <c r="E14" s="111" t="s">
        <v>113</v>
      </c>
      <c r="F14" s="63" t="s">
        <v>118</v>
      </c>
      <c r="G14" s="93">
        <v>970</v>
      </c>
      <c r="H14" s="94">
        <v>0.446</v>
      </c>
      <c r="I14" s="95">
        <v>6.07</v>
      </c>
      <c r="J14" s="67">
        <f t="shared" si="0"/>
        <v>0.778773964343038</v>
      </c>
      <c r="K14" s="67">
        <f t="shared" si="1"/>
        <v>0.8222320128617236</v>
      </c>
      <c r="L14" s="129">
        <v>12174</v>
      </c>
      <c r="M14" s="130">
        <f t="shared" si="2"/>
        <v>10009.852524578624</v>
      </c>
      <c r="N14" s="21"/>
      <c r="O14" s="21"/>
      <c r="P14" s="123"/>
    </row>
    <row r="15" spans="1:16" ht="15" customHeight="1">
      <c r="A15" s="61">
        <v>8</v>
      </c>
      <c r="B15" s="76" t="s">
        <v>105</v>
      </c>
      <c r="C15" s="110" t="s">
        <v>106</v>
      </c>
      <c r="D15" s="100" t="s">
        <v>56</v>
      </c>
      <c r="E15" s="111" t="s">
        <v>123</v>
      </c>
      <c r="F15" s="63" t="s">
        <v>86</v>
      </c>
      <c r="G15" s="93">
        <v>890</v>
      </c>
      <c r="H15" s="94">
        <v>0.99</v>
      </c>
      <c r="I15" s="95">
        <v>13.2</v>
      </c>
      <c r="J15" s="67">
        <f t="shared" si="0"/>
        <v>0.8217091396549883</v>
      </c>
      <c r="K15" s="67">
        <f t="shared" si="1"/>
        <v>0.8496970618045223</v>
      </c>
      <c r="L15" s="129">
        <v>12490</v>
      </c>
      <c r="M15" s="130">
        <f t="shared" si="2"/>
        <v>10612.716301938484</v>
      </c>
      <c r="N15" s="21"/>
      <c r="O15" s="21"/>
      <c r="P15" s="123"/>
    </row>
    <row r="16" spans="1:16" ht="15" customHeight="1">
      <c r="A16" s="61">
        <v>9</v>
      </c>
      <c r="B16" s="62" t="s">
        <v>78</v>
      </c>
      <c r="C16" s="113" t="s">
        <v>79</v>
      </c>
      <c r="D16" s="109" t="s">
        <v>117</v>
      </c>
      <c r="E16" s="108" t="s">
        <v>80</v>
      </c>
      <c r="F16" s="63" t="s">
        <v>81</v>
      </c>
      <c r="G16" s="64">
        <v>1050</v>
      </c>
      <c r="H16" s="65">
        <v>0.45</v>
      </c>
      <c r="I16" s="66">
        <v>8.5</v>
      </c>
      <c r="J16" s="67">
        <f t="shared" si="0"/>
        <v>0.7568754256446607</v>
      </c>
      <c r="K16" s="67">
        <f t="shared" si="1"/>
        <v>0.8096449176191499</v>
      </c>
      <c r="L16" s="129">
        <v>15355</v>
      </c>
      <c r="M16" s="130">
        <f t="shared" si="2"/>
        <v>12432.097710042048</v>
      </c>
      <c r="N16" s="21"/>
      <c r="O16" s="21"/>
      <c r="P16" s="123"/>
    </row>
    <row r="17" spans="1:16" ht="15" customHeight="1">
      <c r="A17" s="61">
        <v>10</v>
      </c>
      <c r="B17" s="76" t="s">
        <v>160</v>
      </c>
      <c r="C17" s="110" t="s">
        <v>161</v>
      </c>
      <c r="D17" s="109" t="s">
        <v>119</v>
      </c>
      <c r="E17" s="111" t="s">
        <v>162</v>
      </c>
      <c r="F17" s="63" t="s">
        <v>47</v>
      </c>
      <c r="G17" s="64">
        <v>600</v>
      </c>
      <c r="H17" s="65">
        <v>0.237</v>
      </c>
      <c r="I17" s="66">
        <v>3.6</v>
      </c>
      <c r="J17" s="67">
        <f t="shared" si="0"/>
        <v>0.4179520058003082</v>
      </c>
      <c r="K17" s="67">
        <f t="shared" si="1"/>
        <v>0.8094999055908655</v>
      </c>
      <c r="L17" s="129">
        <v>16100</v>
      </c>
      <c r="M17" s="130">
        <f t="shared" si="2"/>
        <v>13032.948480012934</v>
      </c>
      <c r="N17" s="21"/>
      <c r="O17" s="21"/>
      <c r="P17" s="123"/>
    </row>
    <row r="18" spans="1:16" ht="15" customHeight="1">
      <c r="A18" s="61">
        <v>11</v>
      </c>
      <c r="B18" s="76" t="s">
        <v>145</v>
      </c>
      <c r="C18" s="131" t="s">
        <v>79</v>
      </c>
      <c r="D18" s="109" t="s">
        <v>146</v>
      </c>
      <c r="E18" s="103" t="s">
        <v>147</v>
      </c>
      <c r="F18" s="63"/>
      <c r="G18" s="93">
        <v>813</v>
      </c>
      <c r="H18" s="94">
        <v>0.31</v>
      </c>
      <c r="I18" s="95">
        <v>9.5</v>
      </c>
      <c r="J18" s="67">
        <f t="shared" si="0"/>
        <v>0.4687040232442946</v>
      </c>
      <c r="K18" s="67">
        <f t="shared" si="1"/>
        <v>0.7718164617212975</v>
      </c>
      <c r="L18" s="129">
        <v>24150</v>
      </c>
      <c r="M18" s="130">
        <f t="shared" si="2"/>
        <v>18639.367550569335</v>
      </c>
      <c r="N18" s="21"/>
      <c r="O18" s="21"/>
      <c r="P18" s="123"/>
    </row>
    <row r="19" spans="1:16" ht="15" customHeight="1">
      <c r="A19" s="61">
        <v>12</v>
      </c>
      <c r="B19" s="76" t="s">
        <v>114</v>
      </c>
      <c r="C19" s="131" t="s">
        <v>115</v>
      </c>
      <c r="D19" s="101" t="s">
        <v>61</v>
      </c>
      <c r="E19" s="124" t="s">
        <v>116</v>
      </c>
      <c r="F19" s="112" t="s">
        <v>49</v>
      </c>
      <c r="G19" s="93">
        <v>990</v>
      </c>
      <c r="H19" s="94">
        <v>0.842</v>
      </c>
      <c r="I19" s="95">
        <v>13.5</v>
      </c>
      <c r="J19" s="67">
        <f t="shared" si="0"/>
        <v>0.8366589763023851</v>
      </c>
      <c r="K19" s="67">
        <f t="shared" si="1"/>
        <v>0.8600940679303516</v>
      </c>
      <c r="L19" s="129">
        <v>24150</v>
      </c>
      <c r="M19" s="130">
        <f t="shared" si="2"/>
        <v>20771.27174051799</v>
      </c>
      <c r="N19" s="21"/>
      <c r="O19" s="21"/>
      <c r="P19" s="123"/>
    </row>
    <row r="20" spans="1:16" ht="15" customHeight="1" thickBot="1">
      <c r="A20" s="77">
        <v>13</v>
      </c>
      <c r="B20" s="152" t="s">
        <v>96</v>
      </c>
      <c r="C20" s="153" t="s">
        <v>97</v>
      </c>
      <c r="D20" s="154" t="s">
        <v>124</v>
      </c>
      <c r="E20" s="155" t="s">
        <v>125</v>
      </c>
      <c r="F20" s="146" t="s">
        <v>48</v>
      </c>
      <c r="G20" s="96">
        <v>1020</v>
      </c>
      <c r="H20" s="97">
        <v>1.32</v>
      </c>
      <c r="I20" s="98">
        <v>15.73</v>
      </c>
      <c r="J20" s="78">
        <f t="shared" si="0"/>
        <v>1.0256819680534577</v>
      </c>
      <c r="K20" s="78">
        <f t="shared" si="1"/>
        <v>1.025109269133519</v>
      </c>
      <c r="L20" s="132">
        <v>24150</v>
      </c>
      <c r="M20" s="133">
        <f t="shared" si="2"/>
        <v>24756.388849574487</v>
      </c>
      <c r="N20" s="21"/>
      <c r="O20" s="21"/>
      <c r="P20" s="123"/>
    </row>
    <row r="21" ht="15" customHeight="1" thickBot="1"/>
    <row r="22" spans="2:13" ht="15" customHeight="1">
      <c r="B22" s="23" t="s">
        <v>36</v>
      </c>
      <c r="C22" s="214" t="s">
        <v>25</v>
      </c>
      <c r="D22" s="215"/>
      <c r="E22" s="24" t="s">
        <v>9</v>
      </c>
      <c r="F22" s="214" t="s">
        <v>35</v>
      </c>
      <c r="G22" s="216"/>
      <c r="H22" s="217"/>
      <c r="I22" s="134"/>
      <c r="J22" s="134"/>
      <c r="K22" s="134"/>
      <c r="L22" s="30"/>
      <c r="M22" s="30"/>
    </row>
    <row r="23" spans="2:13" ht="15" customHeight="1">
      <c r="B23" s="27" t="s">
        <v>37</v>
      </c>
      <c r="C23" s="209" t="s">
        <v>112</v>
      </c>
      <c r="D23" s="210"/>
      <c r="E23" s="135" t="s">
        <v>62</v>
      </c>
      <c r="F23" s="211"/>
      <c r="G23" s="212"/>
      <c r="H23" s="213"/>
      <c r="I23" s="134"/>
      <c r="J23" s="134"/>
      <c r="K23" s="134"/>
      <c r="L23" s="32"/>
      <c r="M23" s="30"/>
    </row>
    <row r="24" spans="2:13" ht="15" customHeight="1">
      <c r="B24" s="116" t="s">
        <v>38</v>
      </c>
      <c r="C24" s="218" t="s">
        <v>150</v>
      </c>
      <c r="D24" s="210"/>
      <c r="E24" s="135" t="s">
        <v>157</v>
      </c>
      <c r="F24" s="211"/>
      <c r="G24" s="212"/>
      <c r="H24" s="213"/>
      <c r="I24" s="136"/>
      <c r="J24" s="136"/>
      <c r="K24" s="136"/>
      <c r="L24" s="32"/>
      <c r="M24" s="30"/>
    </row>
    <row r="25" spans="2:13" ht="15" customHeight="1">
      <c r="B25" s="116"/>
      <c r="C25" s="219"/>
      <c r="D25" s="220"/>
      <c r="E25" s="135"/>
      <c r="F25" s="211"/>
      <c r="G25" s="212"/>
      <c r="H25" s="213"/>
      <c r="I25" s="31"/>
      <c r="J25" s="31"/>
      <c r="K25" s="31"/>
      <c r="L25" s="32"/>
      <c r="M25" s="30"/>
    </row>
    <row r="26" spans="2:13" ht="15" customHeight="1">
      <c r="B26" s="116"/>
      <c r="C26" s="219"/>
      <c r="D26" s="220"/>
      <c r="E26" s="88"/>
      <c r="F26" s="211"/>
      <c r="G26" s="212"/>
      <c r="H26" s="213"/>
      <c r="I26" s="31"/>
      <c r="J26" s="31"/>
      <c r="K26" s="31"/>
      <c r="L26" s="32"/>
      <c r="M26" s="30"/>
    </row>
    <row r="27" spans="2:13" ht="15" customHeight="1">
      <c r="B27" s="116"/>
      <c r="C27" s="219"/>
      <c r="D27" s="220"/>
      <c r="E27" s="26"/>
      <c r="F27" s="211"/>
      <c r="G27" s="212"/>
      <c r="H27" s="213"/>
      <c r="I27" s="31"/>
      <c r="J27" s="31"/>
      <c r="K27" s="31"/>
      <c r="L27" s="32"/>
      <c r="M27" s="30"/>
    </row>
    <row r="28" spans="2:13" ht="15" customHeight="1">
      <c r="B28" s="116" t="s">
        <v>39</v>
      </c>
      <c r="C28" s="219" t="s">
        <v>50</v>
      </c>
      <c r="D28" s="220"/>
      <c r="E28" s="135" t="s">
        <v>54</v>
      </c>
      <c r="F28" s="211"/>
      <c r="G28" s="212"/>
      <c r="H28" s="213"/>
      <c r="I28" s="136"/>
      <c r="J28" s="136"/>
      <c r="K28" s="136"/>
      <c r="L28" s="32"/>
      <c r="M28" s="30"/>
    </row>
    <row r="29" spans="2:13" ht="15" customHeight="1" thickBot="1">
      <c r="B29" s="117" t="s">
        <v>40</v>
      </c>
      <c r="C29" s="218" t="s">
        <v>120</v>
      </c>
      <c r="D29" s="210"/>
      <c r="E29" s="135"/>
      <c r="F29" s="221"/>
      <c r="G29" s="222"/>
      <c r="H29" s="223"/>
      <c r="I29" s="136"/>
      <c r="J29" s="136"/>
      <c r="K29" s="136"/>
      <c r="L29" s="32"/>
      <c r="M29" s="30"/>
    </row>
    <row r="30" ht="15" customHeight="1"/>
    <row r="31" spans="3:9" ht="12.75">
      <c r="C31" s="224"/>
      <c r="D31" s="225"/>
      <c r="E31" s="225"/>
      <c r="F31" s="225"/>
      <c r="G31" s="226"/>
      <c r="H31" s="226"/>
      <c r="I31" s="226"/>
    </row>
    <row r="32" spans="3:9" ht="12.75">
      <c r="C32" s="224"/>
      <c r="D32" s="225"/>
      <c r="E32" s="225"/>
      <c r="F32" s="225"/>
      <c r="G32" s="226"/>
      <c r="H32" s="226"/>
      <c r="I32" s="226"/>
    </row>
    <row r="33" spans="3:9" ht="12.75">
      <c r="C33" s="224"/>
      <c r="D33" s="225"/>
      <c r="E33" s="225"/>
      <c r="F33" s="225"/>
      <c r="G33" s="226"/>
      <c r="H33" s="226"/>
      <c r="I33" s="226"/>
    </row>
    <row r="34" spans="3:9" ht="12.75">
      <c r="C34" s="225"/>
      <c r="D34" s="225"/>
      <c r="E34" s="225"/>
      <c r="F34" s="225"/>
      <c r="G34" s="226"/>
      <c r="H34" s="226"/>
      <c r="I34" s="226"/>
    </row>
    <row r="35" spans="3:9" ht="12.75">
      <c r="C35" s="225"/>
      <c r="D35" s="225"/>
      <c r="E35" s="225"/>
      <c r="F35" s="225"/>
      <c r="G35" s="226"/>
      <c r="H35" s="226"/>
      <c r="I35" s="226"/>
    </row>
    <row r="36" spans="3:9" ht="12.75">
      <c r="C36" s="224"/>
      <c r="D36" s="225"/>
      <c r="E36" s="225"/>
      <c r="F36" s="225"/>
      <c r="G36" s="226"/>
      <c r="H36" s="226"/>
      <c r="I36" s="226"/>
    </row>
    <row r="37" spans="3:9" ht="12.75">
      <c r="C37" s="224"/>
      <c r="D37" s="224"/>
      <c r="E37" s="224"/>
      <c r="F37" s="224"/>
      <c r="G37" s="226"/>
      <c r="H37" s="226"/>
      <c r="I37" s="226"/>
    </row>
  </sheetData>
  <mergeCells count="44">
    <mergeCell ref="C37:F37"/>
    <mergeCell ref="G37:I37"/>
    <mergeCell ref="C35:F35"/>
    <mergeCell ref="G35:I35"/>
    <mergeCell ref="C36:F36"/>
    <mergeCell ref="G36:I36"/>
    <mergeCell ref="C33:F33"/>
    <mergeCell ref="G33:I33"/>
    <mergeCell ref="C34:F34"/>
    <mergeCell ref="G34:I34"/>
    <mergeCell ref="C31:F31"/>
    <mergeCell ref="G31:I31"/>
    <mergeCell ref="C32:F32"/>
    <mergeCell ref="G32:I32"/>
    <mergeCell ref="C28:D28"/>
    <mergeCell ref="F28:H28"/>
    <mergeCell ref="C29:D29"/>
    <mergeCell ref="F29:H29"/>
    <mergeCell ref="C27:D27"/>
    <mergeCell ref="F27:H27"/>
    <mergeCell ref="C26:D26"/>
    <mergeCell ref="F26:H26"/>
    <mergeCell ref="C24:D24"/>
    <mergeCell ref="F24:H24"/>
    <mergeCell ref="C25:D25"/>
    <mergeCell ref="F25:H25"/>
    <mergeCell ref="C23:D23"/>
    <mergeCell ref="F23:H23"/>
    <mergeCell ref="C22:D22"/>
    <mergeCell ref="F22:H22"/>
    <mergeCell ref="A1:L1"/>
    <mergeCell ref="A2:L2"/>
    <mergeCell ref="F6:F7"/>
    <mergeCell ref="J6:J7"/>
    <mergeCell ref="L6:L7"/>
    <mergeCell ref="A3:B4"/>
    <mergeCell ref="A6:A7"/>
    <mergeCell ref="B6:B7"/>
    <mergeCell ref="C6:C7"/>
    <mergeCell ref="C3:M4"/>
    <mergeCell ref="M6:M7"/>
    <mergeCell ref="K6:K7"/>
    <mergeCell ref="D6:D7"/>
    <mergeCell ref="E6:E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2009-05-24T11:37:51Z</cp:lastPrinted>
  <dcterms:created xsi:type="dcterms:W3CDTF">2005-07-31T10:02:30Z</dcterms:created>
  <dcterms:modified xsi:type="dcterms:W3CDTF">2009-05-30T08:38:49Z</dcterms:modified>
  <cp:category/>
  <cp:version/>
  <cp:contentType/>
  <cp:contentStatus/>
  <cp:revision>1</cp:revision>
</cp:coreProperties>
</file>