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9410" windowHeight="9795" tabRatio="929" activeTab="0"/>
  </bookViews>
  <sheets>
    <sheet name="NSS-A" sheetId="1" r:id="rId1"/>
    <sheet name="NSS-B" sheetId="2" r:id="rId2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<sst xmlns="http://schemas.openxmlformats.org/spreadsheetml/2006/main" count="225" uniqueCount="138">
  <si>
    <t>Licence</t>
  </si>
  <si>
    <t>Poř.</t>
  </si>
  <si>
    <t>Přijmení a jméno</t>
  </si>
  <si>
    <t>Klub</t>
  </si>
  <si>
    <t>Jméno modelu</t>
  </si>
  <si>
    <t>Měřítko</t>
  </si>
  <si>
    <t>Stavební zkouška</t>
  </si>
  <si>
    <t>Celkem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</si>
  <si>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</si>
  <si>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</si>
  <si>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</si>
  <si>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</si>
  <si>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</si>
  <si>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</si>
  <si>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</si>
  <si>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</si>
  <si>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</si>
  <si>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1:20</t>
  </si>
  <si>
    <t>1:10</t>
  </si>
  <si>
    <t>KLoM Ledenice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</si>
  <si>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</si>
  <si>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</si>
  <si>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</si>
  <si>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</si>
  <si>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</si>
  <si>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</si>
  <si>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</si>
  <si>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</si>
  <si>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</si>
  <si>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</si>
  <si>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</si>
  <si>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Atlantis</t>
  </si>
  <si>
    <t>131-011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</si>
  <si>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</si>
  <si>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</si>
  <si>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</si>
  <si>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</si>
  <si>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168-027</t>
  </si>
  <si>
    <t>Endeavour</t>
  </si>
  <si>
    <t>Nejhorší jízda</t>
  </si>
  <si>
    <t>Rozhodčí               1</t>
  </si>
  <si>
    <t>079-057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</si>
  <si>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</si>
  <si>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</si>
  <si>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</si>
  <si>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</si>
  <si>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</si>
  <si>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</si>
  <si>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</si>
  <si>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</si>
  <si>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</si>
  <si>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</si>
  <si>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</si>
  <si>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CZ-02/A/OS</t>
  </si>
  <si>
    <t>1:24,6</t>
  </si>
  <si>
    <t>NSS - B</t>
  </si>
  <si>
    <t>Bláha Vladimír</t>
  </si>
  <si>
    <t>Admiral Jablonec n.N.</t>
  </si>
  <si>
    <t>SVK 60-10</t>
  </si>
  <si>
    <t>Bratislava</t>
  </si>
  <si>
    <t>140-56</t>
  </si>
  <si>
    <t>Kolín</t>
  </si>
  <si>
    <t>145-060</t>
  </si>
  <si>
    <t>Délta Pardubice</t>
  </si>
  <si>
    <t>Nautilus Proboštov</t>
  </si>
  <si>
    <t>Lulworth</t>
  </si>
  <si>
    <t>Benjamin W. Lathan</t>
  </si>
  <si>
    <t>Spray</t>
  </si>
  <si>
    <t>Briliant</t>
  </si>
  <si>
    <t>1:11</t>
  </si>
  <si>
    <t>18,3</t>
  </si>
  <si>
    <t>KLOM Brandýs n/L</t>
  </si>
  <si>
    <t>189-024</t>
  </si>
  <si>
    <t>KLoM Česílko Valdice</t>
  </si>
  <si>
    <t>89-008</t>
  </si>
  <si>
    <t>131-058</t>
  </si>
  <si>
    <t>131-035</t>
  </si>
  <si>
    <t>Solway Maid</t>
  </si>
  <si>
    <t>Pirate II</t>
  </si>
  <si>
    <t>1:13</t>
  </si>
  <si>
    <t>FOLKMAN  Ladislav</t>
  </si>
  <si>
    <t>MALHAUS Jiří</t>
  </si>
  <si>
    <t>MRÁKOTA Josef</t>
  </si>
  <si>
    <t>ZEMAN Jaroslav</t>
  </si>
  <si>
    <t>JANOŠ Milan</t>
  </si>
  <si>
    <t>MUDRA Přemysl</t>
  </si>
  <si>
    <t>SLÍŽEK Josef</t>
  </si>
  <si>
    <t>KROUPA Milan</t>
  </si>
  <si>
    <t>JAKUBÍK Miloš</t>
  </si>
  <si>
    <t>HALAMA Libor</t>
  </si>
  <si>
    <t>Ing.Tomášek Zdeněk</t>
  </si>
  <si>
    <t>Rosenbergová Irena</t>
  </si>
  <si>
    <t xml:space="preserve">Jakubíková Hana </t>
  </si>
  <si>
    <t xml:space="preserve">převzato z Lo-01 </t>
  </si>
  <si>
    <t>ŠPINAR Jiří</t>
  </si>
  <si>
    <t>LUKEŠ Martin jun.</t>
  </si>
  <si>
    <t>131-015</t>
  </si>
  <si>
    <t>BMW ORACLE</t>
  </si>
  <si>
    <t>1:29</t>
  </si>
  <si>
    <t>ÁBEL Štefan</t>
  </si>
  <si>
    <t>MIKULKA Peter</t>
  </si>
  <si>
    <t>BAŠEK Petr</t>
  </si>
  <si>
    <t>MRÁKOTOVÁ  Lenka</t>
  </si>
  <si>
    <t>PODHORNÝ Peter</t>
  </si>
  <si>
    <t>Vltava ČB</t>
  </si>
  <si>
    <t>131-037</t>
  </si>
  <si>
    <t>168-</t>
  </si>
  <si>
    <t>bez</t>
  </si>
  <si>
    <t>Pardubice</t>
  </si>
  <si>
    <t xml:space="preserve">Gipsy moth IV </t>
  </si>
  <si>
    <t>Shamrock 5</t>
  </si>
  <si>
    <t>Critter</t>
  </si>
  <si>
    <t>Saphir</t>
  </si>
  <si>
    <t>1:12,8</t>
  </si>
  <si>
    <t>MEDVĚDĚV Michal</t>
  </si>
  <si>
    <t>131-022</t>
  </si>
  <si>
    <t>0,9</t>
  </si>
  <si>
    <t>16</t>
  </si>
  <si>
    <t>PEŠEK Jaroslav</t>
  </si>
  <si>
    <t>KOZÁK Peter</t>
  </si>
  <si>
    <t>ROJKA Miloš</t>
  </si>
  <si>
    <t>140-41</t>
  </si>
  <si>
    <t>KLoM Kolín</t>
  </si>
  <si>
    <t>107-007</t>
  </si>
  <si>
    <t>KLoM Bojnice</t>
  </si>
  <si>
    <t>168-031</t>
  </si>
  <si>
    <t>Britannia</t>
  </si>
  <si>
    <t>Maribella</t>
  </si>
  <si>
    <t>Iona</t>
  </si>
  <si>
    <t>1:28</t>
  </si>
  <si>
    <t>Jolie Brise</t>
  </si>
  <si>
    <t>Lukeš Petr</t>
  </si>
  <si>
    <t>Termín: 19.7.2013</t>
  </si>
  <si>
    <t>Longtze</t>
  </si>
  <si>
    <t>028-31</t>
  </si>
  <si>
    <r>
      <t xml:space="preserve">Soutěž: </t>
    </r>
    <r>
      <rPr>
        <b/>
        <sz val="14"/>
        <color indexed="10"/>
        <rFont val="Arial"/>
        <family val="2"/>
      </rPr>
      <t>1</t>
    </r>
    <r>
      <rPr>
        <b/>
        <sz val="11"/>
        <rFont val="Arial"/>
        <family val="2"/>
      </rPr>
      <t>.    Lo-62                        "1.ORLICKÝ POHÁR  NSS"  -  Borohrádek</t>
    </r>
  </si>
  <si>
    <r>
      <t xml:space="preserve">Soutěž: </t>
    </r>
    <r>
      <rPr>
        <b/>
        <sz val="14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.</t>
    </r>
    <r>
      <rPr>
        <b/>
        <sz val="11"/>
        <rFont val="Arial"/>
        <family val="2"/>
      </rPr>
      <t xml:space="preserve">     Lo-62                    "1.ORLICKÝ POHÁR  NSS"  -  Borohrádek</t>
    </r>
  </si>
  <si>
    <t>04/NS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</si>
</sst>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#,##0.0000"/>
  </numFmts>
  <fonts count="35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10"/>
      <name val="Tahoma"/>
      <family val="2"/>
    </font>
    <font>
      <sz val="9"/>
      <name val="Arial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 diagonalUp="1">
      <left>
        <color indexed="63"/>
      </left>
      <right>
        <color indexed="63"/>
      </right>
      <top style="medium">
        <color indexed="8"/>
      </top>
      <bottom style="thin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/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 style="thin"/>
      <diagonal style="thin"/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/>
    </border>
    <border>
      <left style="thin">
        <color indexed="8"/>
      </left>
      <right style="thin"/>
      <top style="thin">
        <color indexed="8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>
        <color indexed="8"/>
      </right>
      <top style="thin"/>
      <bottom style="medium"/>
      <diagonal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49" applyFont="1" applyBorder="1">
      <alignment/>
      <protection/>
    </xf>
    <xf numFmtId="0" fontId="8" fillId="0" borderId="0" xfId="0" applyFont="1" applyAlignment="1">
      <alignment/>
    </xf>
    <xf numFmtId="0" fontId="1" fillId="0" borderId="13" xfId="47" applyFont="1" applyFill="1" applyBorder="1" applyAlignment="1">
      <alignment horizontal="center" vertical="center"/>
      <protection/>
    </xf>
    <xf numFmtId="1" fontId="1" fillId="0" borderId="13" xfId="50" applyNumberFormat="1" applyFont="1" applyFill="1" applyBorder="1" applyAlignment="1">
      <alignment horizontal="center" vertical="center"/>
      <protection/>
    </xf>
    <xf numFmtId="1" fontId="9" fillId="0" borderId="20" xfId="0" applyNumberFormat="1" applyFont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171" fontId="1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1" xfId="47" applyFont="1" applyFill="1" applyBorder="1" applyAlignment="1">
      <alignment horizontal="center" vertical="center"/>
      <protection/>
    </xf>
    <xf numFmtId="1" fontId="1" fillId="0" borderId="11" xfId="50" applyNumberFormat="1" applyFont="1" applyFill="1" applyBorder="1" applyAlignment="1">
      <alignment horizontal="center" vertical="center"/>
      <protection/>
    </xf>
    <xf numFmtId="165" fontId="9" fillId="0" borderId="11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1" fillId="0" borderId="26" xfId="47" applyFont="1" applyFill="1" applyBorder="1" applyAlignment="1">
      <alignment horizontal="center" vertical="center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0" fontId="1" fillId="0" borderId="27" xfId="48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1" fillId="0" borderId="13" xfId="48" applyFont="1" applyFill="1" applyBorder="1" applyAlignment="1" applyProtection="1">
      <alignment horizontal="center"/>
      <protection locked="0"/>
    </xf>
    <xf numFmtId="0" fontId="0" fillId="0" borderId="27" xfId="50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3" fontId="1" fillId="0" borderId="27" xfId="48" applyNumberFormat="1" applyFont="1" applyFill="1" applyBorder="1" applyAlignment="1" applyProtection="1">
      <alignment horizontal="center"/>
      <protection locked="0"/>
    </xf>
    <xf numFmtId="3" fontId="1" fillId="0" borderId="31" xfId="48" applyNumberFormat="1" applyFont="1" applyFill="1" applyBorder="1" applyAlignment="1" applyProtection="1">
      <alignment horizontal="center"/>
      <protection locked="0"/>
    </xf>
    <xf numFmtId="164" fontId="1" fillId="0" borderId="27" xfId="48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/>
    </xf>
    <xf numFmtId="0" fontId="1" fillId="0" borderId="27" xfId="0" applyFont="1" applyFill="1" applyBorder="1" applyAlignment="1" applyProtection="1">
      <alignment horizontal="left"/>
      <protection locked="0"/>
    </xf>
    <xf numFmtId="49" fontId="0" fillId="0" borderId="27" xfId="50" applyNumberFormat="1" applyFont="1" applyFill="1" applyBorder="1" applyAlignment="1">
      <alignment vertical="center"/>
      <protection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50" applyNumberFormat="1" applyFont="1" applyFill="1" applyBorder="1" applyAlignment="1">
      <alignment horizontal="center" vertical="center"/>
      <protection/>
    </xf>
    <xf numFmtId="3" fontId="1" fillId="0" borderId="33" xfId="48" applyNumberFormat="1" applyFont="1" applyFill="1" applyBorder="1" applyAlignment="1" applyProtection="1">
      <alignment horizontal="center"/>
      <protection locked="0"/>
    </xf>
    <xf numFmtId="164" fontId="1" fillId="0" borderId="34" xfId="48" applyNumberFormat="1" applyFont="1" applyFill="1" applyBorder="1" applyAlignment="1" applyProtection="1">
      <alignment horizontal="center"/>
      <protection locked="0"/>
    </xf>
    <xf numFmtId="3" fontId="0" fillId="0" borderId="27" xfId="50" applyNumberFormat="1" applyFont="1" applyFill="1" applyBorder="1" applyAlignment="1">
      <alignment horizontal="center" vertical="center"/>
      <protection/>
    </xf>
    <xf numFmtId="164" fontId="0" fillId="0" borderId="27" xfId="50" applyNumberFormat="1" applyFont="1" applyFill="1" applyBorder="1" applyAlignment="1">
      <alignment horizontal="center" vertical="center"/>
      <protection/>
    </xf>
    <xf numFmtId="164" fontId="9" fillId="0" borderId="11" xfId="50" applyNumberFormat="1" applyFont="1" applyFill="1" applyBorder="1" applyAlignment="1">
      <alignment horizontal="center" vertical="center"/>
      <protection/>
    </xf>
    <xf numFmtId="164" fontId="9" fillId="0" borderId="13" xfId="50" applyNumberFormat="1" applyFont="1" applyFill="1" applyBorder="1" applyAlignment="1">
      <alignment horizontal="center" vertical="center"/>
      <protection/>
    </xf>
    <xf numFmtId="164" fontId="9" fillId="0" borderId="26" xfId="50" applyNumberFormat="1" applyFont="1" applyFill="1" applyBorder="1" applyAlignment="1">
      <alignment horizontal="center" vertical="center"/>
      <protection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1" fontId="1" fillId="0" borderId="37" xfId="50" applyNumberFormat="1" applyFont="1" applyFill="1" applyBorder="1" applyAlignment="1">
      <alignment horizontal="center" vertical="center"/>
      <protection/>
    </xf>
    <xf numFmtId="1" fontId="1" fillId="0" borderId="38" xfId="50" applyNumberFormat="1" applyFont="1" applyFill="1" applyBorder="1" applyAlignment="1">
      <alignment horizontal="center" vertical="center"/>
      <protection/>
    </xf>
    <xf numFmtId="49" fontId="5" fillId="24" borderId="39" xfId="0" applyNumberFormat="1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 wrapText="1"/>
    </xf>
    <xf numFmtId="165" fontId="1" fillId="0" borderId="40" xfId="0" applyNumberFormat="1" applyFont="1" applyFill="1" applyBorder="1" applyAlignment="1">
      <alignment horizontal="center" vertical="center"/>
    </xf>
    <xf numFmtId="171" fontId="1" fillId="0" borderId="41" xfId="0" applyNumberFormat="1" applyFont="1" applyFill="1" applyBorder="1" applyAlignment="1">
      <alignment horizontal="center" vertical="center"/>
    </xf>
    <xf numFmtId="165" fontId="1" fillId="0" borderId="41" xfId="0" applyNumberFormat="1" applyFont="1" applyFill="1" applyBorder="1" applyAlignment="1">
      <alignment horizontal="center" vertical="center"/>
    </xf>
    <xf numFmtId="165" fontId="1" fillId="0" borderId="42" xfId="0" applyNumberFormat="1" applyFont="1" applyFill="1" applyBorder="1" applyAlignment="1">
      <alignment horizontal="center" vertical="center"/>
    </xf>
    <xf numFmtId="171" fontId="1" fillId="0" borderId="42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71" fontId="1" fillId="0" borderId="44" xfId="0" applyNumberFormat="1" applyFont="1" applyFill="1" applyBorder="1" applyAlignment="1">
      <alignment horizontal="center" vertical="center"/>
    </xf>
    <xf numFmtId="0" fontId="1" fillId="0" borderId="27" xfId="48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3" fontId="1" fillId="0" borderId="45" xfId="48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/>
    </xf>
    <xf numFmtId="0" fontId="5" fillId="0" borderId="46" xfId="50" applyFont="1" applyFill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1" fontId="14" fillId="0" borderId="10" xfId="0" applyNumberFormat="1" applyFont="1" applyFill="1" applyBorder="1" applyAlignment="1">
      <alignment horizontal="center" vertical="center"/>
    </xf>
    <xf numFmtId="20" fontId="1" fillId="0" borderId="27" xfId="0" applyNumberFormat="1" applyFont="1" applyFill="1" applyBorder="1" applyAlignment="1" applyProtection="1">
      <alignment horizontal="center"/>
      <protection locked="0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" fontId="1" fillId="0" borderId="34" xfId="48" applyNumberFormat="1" applyFont="1" applyFill="1" applyBorder="1" applyAlignment="1" applyProtection="1">
      <alignment horizontal="center"/>
      <protection locked="0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right" vertical="center" wrapText="1"/>
    </xf>
    <xf numFmtId="0" fontId="5" fillId="24" borderId="50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/>
    </xf>
    <xf numFmtId="0" fontId="9" fillId="0" borderId="53" xfId="48" applyFont="1" applyFill="1" applyBorder="1" applyAlignment="1" applyProtection="1">
      <alignment horizontal="left"/>
      <protection locked="0"/>
    </xf>
    <xf numFmtId="0" fontId="9" fillId="0" borderId="54" xfId="48" applyFont="1" applyFill="1" applyBorder="1" applyAlignment="1" applyProtection="1">
      <alignment horizontal="center"/>
      <protection locked="0"/>
    </xf>
    <xf numFmtId="0" fontId="5" fillId="0" borderId="55" xfId="0" applyFont="1" applyBorder="1" applyAlignment="1">
      <alignment horizontal="center"/>
    </xf>
    <xf numFmtId="0" fontId="9" fillId="0" borderId="53" xfId="0" applyFont="1" applyFill="1" applyBorder="1" applyAlignment="1" applyProtection="1">
      <alignment horizontal="left"/>
      <protection locked="0"/>
    </xf>
    <xf numFmtId="165" fontId="1" fillId="0" borderId="55" xfId="0" applyNumberFormat="1" applyFont="1" applyFill="1" applyBorder="1" applyAlignment="1">
      <alignment horizontal="center" vertical="center"/>
    </xf>
    <xf numFmtId="171" fontId="1" fillId="0" borderId="55" xfId="0" applyNumberFormat="1" applyFont="1" applyFill="1" applyBorder="1" applyAlignment="1">
      <alignment horizontal="center" vertical="center"/>
    </xf>
    <xf numFmtId="0" fontId="1" fillId="0" borderId="55" xfId="47" applyFont="1" applyFill="1" applyBorder="1" applyAlignment="1">
      <alignment horizontal="center" vertical="center"/>
      <protection/>
    </xf>
    <xf numFmtId="164" fontId="9" fillId="0" borderId="55" xfId="50" applyNumberFormat="1" applyFont="1" applyFill="1" applyBorder="1" applyAlignment="1">
      <alignment horizontal="center" vertical="center"/>
      <protection/>
    </xf>
    <xf numFmtId="1" fontId="1" fillId="0" borderId="55" xfId="50" applyNumberFormat="1" applyFont="1" applyFill="1" applyBorder="1" applyAlignment="1">
      <alignment horizontal="center" vertical="center"/>
      <protection/>
    </xf>
    <xf numFmtId="1" fontId="1" fillId="0" borderId="56" xfId="50" applyNumberFormat="1" applyFont="1" applyFill="1" applyBorder="1" applyAlignment="1">
      <alignment horizontal="center" vertical="center"/>
      <protection/>
    </xf>
    <xf numFmtId="1" fontId="0" fillId="0" borderId="57" xfId="0" applyNumberFormat="1" applyFont="1" applyFill="1" applyBorder="1" applyAlignment="1">
      <alignment horizontal="center" vertical="center"/>
    </xf>
    <xf numFmtId="1" fontId="1" fillId="0" borderId="58" xfId="50" applyNumberFormat="1" applyFont="1" applyFill="1" applyBorder="1" applyAlignment="1">
      <alignment horizontal="center" vertical="center"/>
      <protection/>
    </xf>
    <xf numFmtId="1" fontId="0" fillId="0" borderId="59" xfId="0" applyNumberFormat="1" applyFont="1" applyFill="1" applyBorder="1" applyAlignment="1">
      <alignment horizontal="center" vertical="center"/>
    </xf>
    <xf numFmtId="0" fontId="1" fillId="0" borderId="45" xfId="48" applyFont="1" applyFill="1" applyBorder="1" applyAlignment="1" applyProtection="1">
      <alignment horizontal="left"/>
      <protection locked="0"/>
    </xf>
    <xf numFmtId="0" fontId="0" fillId="0" borderId="60" xfId="50" applyFont="1" applyFill="1" applyBorder="1" applyAlignment="1">
      <alignment vertical="center"/>
      <protection/>
    </xf>
    <xf numFmtId="0" fontId="0" fillId="0" borderId="45" xfId="50" applyFont="1" applyFill="1" applyBorder="1" applyAlignment="1">
      <alignment vertical="center"/>
      <protection/>
    </xf>
    <xf numFmtId="165" fontId="1" fillId="0" borderId="26" xfId="0" applyNumberFormat="1" applyFont="1" applyFill="1" applyBorder="1" applyAlignment="1">
      <alignment horizontal="center" vertical="center"/>
    </xf>
    <xf numFmtId="171" fontId="1" fillId="0" borderId="26" xfId="0" applyNumberFormat="1" applyFont="1" applyFill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/>
    </xf>
    <xf numFmtId="49" fontId="1" fillId="0" borderId="62" xfId="0" applyNumberFormat="1" applyFont="1" applyFill="1" applyBorder="1" applyAlignment="1" applyProtection="1">
      <alignment horizontal="center"/>
      <protection locked="0"/>
    </xf>
    <xf numFmtId="1" fontId="1" fillId="0" borderId="63" xfId="0" applyNumberFormat="1" applyFont="1" applyFill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65" fontId="9" fillId="0" borderId="64" xfId="50" applyNumberFormat="1" applyFont="1" applyFill="1" applyBorder="1" applyAlignment="1">
      <alignment horizontal="center" vertical="center"/>
      <protection/>
    </xf>
    <xf numFmtId="1" fontId="9" fillId="0" borderId="65" xfId="0" applyNumberFormat="1" applyFont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center" vertical="center"/>
    </xf>
    <xf numFmtId="0" fontId="1" fillId="0" borderId="27" xfId="47" applyFont="1" applyFill="1" applyBorder="1" applyAlignment="1">
      <alignment horizontal="center" vertical="center"/>
      <protection/>
    </xf>
    <xf numFmtId="164" fontId="9" fillId="0" borderId="27" xfId="50" applyNumberFormat="1" applyFont="1" applyFill="1" applyBorder="1" applyAlignment="1">
      <alignment horizontal="center" vertical="center"/>
      <protection/>
    </xf>
    <xf numFmtId="1" fontId="1" fillId="0" borderId="27" xfId="50" applyNumberFormat="1" applyFont="1" applyFill="1" applyBorder="1" applyAlignment="1">
      <alignment horizontal="center" vertical="center"/>
      <protection/>
    </xf>
    <xf numFmtId="1" fontId="1" fillId="0" borderId="27" xfId="0" applyNumberFormat="1" applyFont="1" applyFill="1" applyBorder="1" applyAlignment="1">
      <alignment horizontal="center" vertical="center"/>
    </xf>
    <xf numFmtId="165" fontId="9" fillId="0" borderId="27" xfId="50" applyNumberFormat="1" applyFont="1" applyFill="1" applyBorder="1" applyAlignment="1">
      <alignment horizontal="center" vertical="center"/>
      <protection/>
    </xf>
    <xf numFmtId="1" fontId="1" fillId="0" borderId="27" xfId="0" applyNumberFormat="1" applyFont="1" applyBorder="1" applyAlignment="1">
      <alignment horizontal="center" vertical="center"/>
    </xf>
    <xf numFmtId="49" fontId="1" fillId="0" borderId="46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Border="1" applyAlignment="1">
      <alignment horizontal="center"/>
    </xf>
    <xf numFmtId="165" fontId="1" fillId="0" borderId="44" xfId="0" applyNumberFormat="1" applyFont="1" applyFill="1" applyBorder="1" applyAlignment="1">
      <alignment horizontal="center" vertical="center"/>
    </xf>
    <xf numFmtId="0" fontId="1" fillId="0" borderId="44" xfId="47" applyFont="1" applyFill="1" applyBorder="1" applyAlignment="1">
      <alignment horizontal="center" vertical="center"/>
      <protection/>
    </xf>
    <xf numFmtId="164" fontId="9" fillId="0" borderId="44" xfId="50" applyNumberFormat="1" applyFont="1" applyFill="1" applyBorder="1" applyAlignment="1">
      <alignment horizontal="center" vertical="center"/>
      <protection/>
    </xf>
    <xf numFmtId="1" fontId="1" fillId="0" borderId="44" xfId="50" applyNumberFormat="1" applyFont="1" applyFill="1" applyBorder="1" applyAlignment="1">
      <alignment horizontal="center" vertical="center"/>
      <protection/>
    </xf>
    <xf numFmtId="1" fontId="1" fillId="0" borderId="66" xfId="50" applyNumberFormat="1" applyFont="1" applyFill="1" applyBorder="1" applyAlignment="1">
      <alignment horizontal="center" vertical="center"/>
      <protection/>
    </xf>
    <xf numFmtId="2" fontId="0" fillId="0" borderId="27" xfId="50" applyNumberFormat="1" applyFont="1" applyFill="1" applyBorder="1" applyAlignment="1">
      <alignment horizontal="center" vertical="center"/>
      <protection/>
    </xf>
    <xf numFmtId="164" fontId="0" fillId="0" borderId="67" xfId="50" applyNumberFormat="1" applyFont="1" applyFill="1" applyBorder="1" applyAlignment="1">
      <alignment horizontal="center" vertical="center"/>
      <protection/>
    </xf>
    <xf numFmtId="0" fontId="1" fillId="0" borderId="27" xfId="48" applyFont="1" applyFill="1" applyBorder="1" applyAlignment="1" applyProtection="1">
      <alignment horizontal="left"/>
      <protection locked="0"/>
    </xf>
    <xf numFmtId="0" fontId="1" fillId="0" borderId="46" xfId="48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/>
    </xf>
    <xf numFmtId="49" fontId="0" fillId="0" borderId="45" xfId="50" applyNumberFormat="1" applyFont="1" applyFill="1" applyBorder="1" applyAlignment="1">
      <alignment vertical="center"/>
      <protection/>
    </xf>
    <xf numFmtId="49" fontId="1" fillId="0" borderId="68" xfId="0" applyNumberFormat="1" applyFont="1" applyFill="1" applyBorder="1" applyAlignment="1" applyProtection="1">
      <alignment horizontal="center"/>
      <protection locked="0"/>
    </xf>
    <xf numFmtId="49" fontId="1" fillId="0" borderId="13" xfId="48" applyNumberFormat="1" applyFont="1" applyFill="1" applyBorder="1" applyAlignment="1" applyProtection="1">
      <alignment horizontal="center"/>
      <protection locked="0"/>
    </xf>
    <xf numFmtId="0" fontId="0" fillId="0" borderId="69" xfId="50" applyFont="1" applyFill="1" applyBorder="1" applyAlignment="1">
      <alignment horizontal="center" vertical="center"/>
      <protection/>
    </xf>
    <xf numFmtId="49" fontId="1" fillId="0" borderId="46" xfId="48" applyNumberFormat="1" applyFont="1" applyFill="1" applyBorder="1" applyAlignment="1" applyProtection="1">
      <alignment horizontal="center" vertical="center"/>
      <protection locked="0"/>
    </xf>
    <xf numFmtId="3" fontId="1" fillId="0" borderId="27" xfId="48" applyNumberFormat="1" applyFont="1" applyFill="1" applyBorder="1" applyAlignment="1" applyProtection="1">
      <alignment horizontal="center" vertical="center"/>
      <protection locked="0"/>
    </xf>
    <xf numFmtId="0" fontId="1" fillId="0" borderId="70" xfId="48" applyFont="1" applyFill="1" applyBorder="1" applyAlignment="1" applyProtection="1">
      <alignment horizontal="left"/>
      <protection locked="0"/>
    </xf>
    <xf numFmtId="49" fontId="1" fillId="0" borderId="43" xfId="0" applyNumberFormat="1" applyFont="1" applyFill="1" applyBorder="1" applyAlignment="1" applyProtection="1">
      <alignment horizontal="center"/>
      <protection locked="0"/>
    </xf>
    <xf numFmtId="0" fontId="1" fillId="0" borderId="44" xfId="48" applyFont="1" applyFill="1" applyBorder="1" applyAlignment="1" applyProtection="1">
      <alignment horizontal="center"/>
      <protection locked="0"/>
    </xf>
    <xf numFmtId="0" fontId="0" fillId="0" borderId="27" xfId="50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/>
    </xf>
    <xf numFmtId="0" fontId="0" fillId="0" borderId="13" xfId="50" applyFont="1" applyFill="1" applyBorder="1" applyAlignment="1">
      <alignment horizontal="center" vertical="center"/>
      <protection/>
    </xf>
    <xf numFmtId="0" fontId="0" fillId="0" borderId="47" xfId="50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/>
    </xf>
    <xf numFmtId="0" fontId="1" fillId="0" borderId="71" xfId="0" applyFont="1" applyFill="1" applyBorder="1" applyAlignment="1" applyProtection="1">
      <alignment horizontal="left"/>
      <protection locked="0"/>
    </xf>
    <xf numFmtId="2" fontId="1" fillId="0" borderId="27" xfId="48" applyNumberFormat="1" applyFont="1" applyFill="1" applyBorder="1" applyAlignment="1" applyProtection="1">
      <alignment horizontal="center" vertical="center"/>
      <protection locked="0"/>
    </xf>
    <xf numFmtId="3" fontId="1" fillId="0" borderId="26" xfId="48" applyNumberFormat="1" applyFont="1" applyFill="1" applyBorder="1" applyAlignment="1" applyProtection="1">
      <alignment horizontal="center"/>
      <protection locked="0"/>
    </xf>
    <xf numFmtId="0" fontId="0" fillId="0" borderId="27" xfId="50" applyFont="1" applyFill="1" applyBorder="1" applyAlignment="1">
      <alignment vertical="center"/>
      <protection/>
    </xf>
    <xf numFmtId="0" fontId="0" fillId="0" borderId="60" xfId="50" applyFont="1" applyFill="1" applyBorder="1" applyAlignment="1">
      <alignment vertical="center"/>
      <protection/>
    </xf>
    <xf numFmtId="165" fontId="0" fillId="0" borderId="27" xfId="0" applyNumberForma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0" fontId="1" fillId="0" borderId="68" xfId="48" applyFont="1" applyFill="1" applyBorder="1" applyAlignment="1" applyProtection="1">
      <alignment horizontal="left"/>
      <protection locked="0"/>
    </xf>
    <xf numFmtId="1" fontId="0" fillId="0" borderId="72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" fontId="1" fillId="0" borderId="73" xfId="0" applyNumberFormat="1" applyFont="1" applyFill="1" applyBorder="1" applyAlignment="1">
      <alignment horizontal="center" vertical="center"/>
    </xf>
    <xf numFmtId="165" fontId="9" fillId="0" borderId="74" xfId="0" applyNumberFormat="1" applyFont="1" applyBorder="1" applyAlignment="1">
      <alignment horizontal="center" vertical="center"/>
    </xf>
    <xf numFmtId="1" fontId="9" fillId="0" borderId="75" xfId="0" applyNumberFormat="1" applyFont="1" applyBorder="1" applyAlignment="1">
      <alignment horizontal="center" vertical="center"/>
    </xf>
    <xf numFmtId="0" fontId="1" fillId="0" borderId="27" xfId="48" applyNumberFormat="1" applyFont="1" applyFill="1" applyBorder="1" applyAlignment="1" applyProtection="1">
      <alignment horizontal="center"/>
      <protection locked="0"/>
    </xf>
    <xf numFmtId="0" fontId="1" fillId="0" borderId="76" xfId="48" applyFont="1" applyFill="1" applyBorder="1" applyAlignment="1" applyProtection="1">
      <alignment horizontal="center"/>
      <protection locked="0"/>
    </xf>
    <xf numFmtId="1" fontId="1" fillId="0" borderId="67" xfId="50" applyNumberFormat="1" applyFont="1" applyFill="1" applyBorder="1" applyAlignment="1">
      <alignment horizontal="center" vertical="center"/>
      <protection/>
    </xf>
    <xf numFmtId="165" fontId="9" fillId="0" borderId="77" xfId="50" applyNumberFormat="1" applyFont="1" applyFill="1" applyBorder="1" applyAlignment="1">
      <alignment horizontal="center" vertical="center"/>
      <protection/>
    </xf>
    <xf numFmtId="165" fontId="9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" fillId="0" borderId="68" xfId="48" applyFont="1" applyFill="1" applyBorder="1" applyAlignment="1" applyProtection="1">
      <alignment horizontal="left"/>
      <protection locked="0"/>
    </xf>
    <xf numFmtId="0" fontId="1" fillId="0" borderId="78" xfId="48" applyFont="1" applyFill="1" applyBorder="1" applyAlignment="1" applyProtection="1">
      <alignment horizontal="left"/>
      <protection locked="0"/>
    </xf>
    <xf numFmtId="0" fontId="0" fillId="0" borderId="68" xfId="0" applyFont="1" applyBorder="1" applyAlignment="1">
      <alignment horizontal="center"/>
    </xf>
    <xf numFmtId="0" fontId="1" fillId="0" borderId="46" xfId="0" applyFont="1" applyFill="1" applyBorder="1" applyAlignment="1" applyProtection="1">
      <alignment horizontal="left"/>
      <protection locked="0"/>
    </xf>
    <xf numFmtId="49" fontId="0" fillId="0" borderId="68" xfId="50" applyNumberFormat="1" applyFont="1" applyFill="1" applyBorder="1" applyAlignment="1">
      <alignment vertical="center"/>
      <protection/>
    </xf>
    <xf numFmtId="49" fontId="0" fillId="0" borderId="27" xfId="50" applyNumberFormat="1" applyFont="1" applyFill="1" applyBorder="1" applyAlignment="1">
      <alignment vertical="center"/>
      <protection/>
    </xf>
    <xf numFmtId="0" fontId="1" fillId="0" borderId="44" xfId="0" applyFont="1" applyFill="1" applyBorder="1" applyAlignment="1" applyProtection="1">
      <alignment horizontal="left"/>
      <protection locked="0"/>
    </xf>
    <xf numFmtId="49" fontId="1" fillId="0" borderId="27" xfId="48" applyNumberFormat="1" applyFont="1" applyFill="1" applyBorder="1" applyAlignment="1" applyProtection="1">
      <alignment horizontal="center" vertical="center"/>
      <protection locked="0"/>
    </xf>
    <xf numFmtId="3" fontId="1" fillId="0" borderId="68" xfId="48" applyNumberFormat="1" applyFont="1" applyFill="1" applyBorder="1" applyAlignment="1" applyProtection="1">
      <alignment horizontal="center" vertical="center"/>
      <protection locked="0"/>
    </xf>
    <xf numFmtId="3" fontId="1" fillId="0" borderId="31" xfId="48" applyNumberFormat="1" applyFont="1" applyFill="1" applyBorder="1" applyAlignment="1" applyProtection="1">
      <alignment horizontal="center" vertical="center"/>
      <protection locked="0"/>
    </xf>
    <xf numFmtId="3" fontId="1" fillId="0" borderId="43" xfId="48" applyNumberFormat="1" applyFont="1" applyFill="1" applyBorder="1" applyAlignment="1" applyProtection="1">
      <alignment horizontal="center"/>
      <protection locked="0"/>
    </xf>
    <xf numFmtId="164" fontId="1" fillId="0" borderId="46" xfId="48" applyNumberFormat="1" applyFont="1" applyFill="1" applyBorder="1" applyAlignment="1" applyProtection="1">
      <alignment horizontal="center" vertical="center"/>
      <protection locked="0"/>
    </xf>
    <xf numFmtId="164" fontId="1" fillId="0" borderId="13" xfId="48" applyNumberFormat="1" applyFont="1" applyFill="1" applyBorder="1" applyAlignment="1" applyProtection="1">
      <alignment horizontal="center" vertical="center"/>
      <protection locked="0"/>
    </xf>
    <xf numFmtId="0" fontId="1" fillId="0" borderId="79" xfId="48" applyFont="1" applyFill="1" applyBorder="1" applyAlignment="1" applyProtection="1">
      <alignment horizontal="left"/>
      <protection locked="0"/>
    </xf>
    <xf numFmtId="0" fontId="0" fillId="0" borderId="80" xfId="0" applyFont="1" applyBorder="1" applyAlignment="1">
      <alignment horizontal="center"/>
    </xf>
    <xf numFmtId="0" fontId="13" fillId="0" borderId="81" xfId="0" applyFont="1" applyFill="1" applyBorder="1" applyAlignment="1" applyProtection="1">
      <alignment horizontal="left"/>
      <protection locked="0"/>
    </xf>
    <xf numFmtId="3" fontId="1" fillId="0" borderId="82" xfId="48" applyNumberFormat="1" applyFont="1" applyFill="1" applyBorder="1" applyAlignment="1" applyProtection="1">
      <alignment horizontal="center"/>
      <protection locked="0"/>
    </xf>
    <xf numFmtId="49" fontId="1" fillId="0" borderId="83" xfId="48" applyNumberFormat="1" applyFont="1" applyFill="1" applyBorder="1" applyAlignment="1" applyProtection="1">
      <alignment horizontal="center"/>
      <protection locked="0"/>
    </xf>
    <xf numFmtId="49" fontId="1" fillId="0" borderId="79" xfId="48" applyNumberFormat="1" applyFont="1" applyFill="1" applyBorder="1" applyAlignment="1" applyProtection="1">
      <alignment horizontal="center"/>
      <protection locked="0"/>
    </xf>
    <xf numFmtId="165" fontId="1" fillId="0" borderId="76" xfId="0" applyNumberFormat="1" applyFont="1" applyFill="1" applyBorder="1" applyAlignment="1">
      <alignment horizontal="center" vertical="center"/>
    </xf>
    <xf numFmtId="171" fontId="1" fillId="0" borderId="76" xfId="0" applyNumberFormat="1" applyFont="1" applyFill="1" applyBorder="1" applyAlignment="1">
      <alignment horizontal="center" vertical="center"/>
    </xf>
    <xf numFmtId="0" fontId="1" fillId="0" borderId="76" xfId="47" applyFont="1" applyFill="1" applyBorder="1" applyAlignment="1">
      <alignment horizontal="center" vertical="center"/>
      <protection/>
    </xf>
    <xf numFmtId="164" fontId="9" fillId="0" borderId="76" xfId="50" applyNumberFormat="1" applyFont="1" applyFill="1" applyBorder="1" applyAlignment="1">
      <alignment horizontal="center" vertical="center"/>
      <protection/>
    </xf>
    <xf numFmtId="1" fontId="1" fillId="0" borderId="76" xfId="50" applyNumberFormat="1" applyFont="1" applyFill="1" applyBorder="1" applyAlignment="1">
      <alignment horizontal="center" vertical="center"/>
      <protection/>
    </xf>
    <xf numFmtId="165" fontId="9" fillId="0" borderId="84" xfId="0" applyNumberFormat="1" applyFont="1" applyBorder="1" applyAlignment="1">
      <alignment horizontal="center" vertical="center"/>
    </xf>
    <xf numFmtId="1" fontId="9" fillId="0" borderId="85" xfId="0" applyNumberFormat="1" applyFont="1" applyBorder="1" applyAlignment="1">
      <alignment horizontal="center" vertical="center"/>
    </xf>
    <xf numFmtId="1" fontId="0" fillId="0" borderId="86" xfId="0" applyNumberFormat="1" applyFill="1" applyBorder="1" applyAlignment="1">
      <alignment horizontal="center" vertical="center"/>
    </xf>
    <xf numFmtId="1" fontId="0" fillId="0" borderId="87" xfId="0" applyNumberFormat="1" applyFill="1" applyBorder="1" applyAlignment="1">
      <alignment horizontal="center" vertical="center"/>
    </xf>
    <xf numFmtId="1" fontId="0" fillId="0" borderId="88" xfId="0" applyNumberFormat="1" applyFill="1" applyBorder="1" applyAlignment="1">
      <alignment horizontal="center" vertical="center"/>
    </xf>
    <xf numFmtId="1" fontId="0" fillId="0" borderId="89" xfId="0" applyNumberFormat="1" applyFill="1" applyBorder="1" applyAlignment="1">
      <alignment horizontal="center" vertical="center"/>
    </xf>
    <xf numFmtId="0" fontId="1" fillId="0" borderId="43" xfId="48" applyFont="1" applyFill="1" applyBorder="1" applyAlignment="1" applyProtection="1">
      <alignment horizontal="left"/>
      <protection locked="0"/>
    </xf>
    <xf numFmtId="0" fontId="0" fillId="0" borderId="68" xfId="50" applyFont="1" applyFill="1" applyBorder="1" applyAlignment="1">
      <alignment vertical="center"/>
      <protection/>
    </xf>
    <xf numFmtId="0" fontId="0" fillId="0" borderId="90" xfId="50" applyFont="1" applyFill="1" applyBorder="1" applyAlignment="1">
      <alignment vertical="center"/>
      <protection/>
    </xf>
    <xf numFmtId="0" fontId="15" fillId="0" borderId="29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1" xfId="0" applyBorder="1" applyAlignment="1">
      <alignment/>
    </xf>
    <xf numFmtId="0" fontId="1" fillId="0" borderId="45" xfId="0" applyFont="1" applyFill="1" applyBorder="1" applyAlignment="1" applyProtection="1">
      <alignment horizontal="left"/>
      <protection locked="0"/>
    </xf>
    <xf numFmtId="3" fontId="0" fillId="0" borderId="45" xfId="50" applyNumberFormat="1" applyFont="1" applyFill="1" applyBorder="1" applyAlignment="1">
      <alignment horizontal="center" vertical="center"/>
      <protection/>
    </xf>
    <xf numFmtId="164" fontId="1" fillId="0" borderId="44" xfId="48" applyNumberFormat="1" applyFont="1" applyFill="1" applyBorder="1" applyAlignment="1" applyProtection="1">
      <alignment horizontal="center"/>
      <protection locked="0"/>
    </xf>
    <xf numFmtId="172" fontId="1" fillId="0" borderId="26" xfId="48" applyNumberFormat="1" applyFont="1" applyFill="1" applyBorder="1" applyAlignment="1" applyProtection="1">
      <alignment horizontal="center"/>
      <protection locked="0"/>
    </xf>
    <xf numFmtId="4" fontId="1" fillId="0" borderId="26" xfId="48" applyNumberFormat="1" applyFont="1" applyFill="1" applyBorder="1" applyAlignment="1" applyProtection="1">
      <alignment horizontal="center"/>
      <protection locked="0"/>
    </xf>
    <xf numFmtId="164" fontId="0" fillId="0" borderId="43" xfId="50" applyNumberFormat="1" applyFont="1" applyFill="1" applyBorder="1" applyAlignment="1">
      <alignment horizontal="center" vertical="center"/>
      <protection/>
    </xf>
    <xf numFmtId="165" fontId="9" fillId="0" borderId="37" xfId="50" applyNumberFormat="1" applyFont="1" applyFill="1" applyBorder="1" applyAlignment="1">
      <alignment horizontal="center" vertical="center"/>
      <protection/>
    </xf>
    <xf numFmtId="1" fontId="1" fillId="0" borderId="92" xfId="0" applyNumberFormat="1" applyFont="1" applyBorder="1" applyAlignment="1">
      <alignment horizontal="center" vertical="center"/>
    </xf>
    <xf numFmtId="165" fontId="9" fillId="0" borderId="49" xfId="50" applyNumberFormat="1" applyFont="1" applyFill="1" applyBorder="1" applyAlignment="1">
      <alignment horizontal="center"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1" fontId="1" fillId="0" borderId="93" xfId="0" applyNumberFormat="1" applyFont="1" applyBorder="1" applyAlignment="1">
      <alignment horizontal="center" vertical="center"/>
    </xf>
    <xf numFmtId="165" fontId="9" fillId="0" borderId="93" xfId="50" applyNumberFormat="1" applyFont="1" applyFill="1" applyBorder="1" applyAlignment="1">
      <alignment horizontal="center" vertical="center"/>
      <protection/>
    </xf>
    <xf numFmtId="165" fontId="9" fillId="0" borderId="31" xfId="50" applyNumberFormat="1" applyFont="1" applyFill="1" applyBorder="1" applyAlignment="1">
      <alignment horizontal="center" vertical="center"/>
      <protection/>
    </xf>
    <xf numFmtId="1" fontId="1" fillId="0" borderId="94" xfId="0" applyNumberFormat="1" applyFont="1" applyBorder="1" applyAlignment="1">
      <alignment horizontal="center" vertical="center"/>
    </xf>
    <xf numFmtId="165" fontId="9" fillId="0" borderId="94" xfId="50" applyNumberFormat="1" applyFont="1" applyFill="1" applyBorder="1" applyAlignment="1">
      <alignment horizontal="center" vertical="center"/>
      <protection/>
    </xf>
    <xf numFmtId="165" fontId="9" fillId="0" borderId="95" xfId="50" applyNumberFormat="1" applyFont="1" applyFill="1" applyBorder="1" applyAlignment="1">
      <alignment horizontal="center" vertical="center"/>
      <protection/>
    </xf>
    <xf numFmtId="1" fontId="1" fillId="0" borderId="96" xfId="0" applyNumberFormat="1" applyFont="1" applyBorder="1" applyAlignment="1">
      <alignment horizontal="center" vertical="center"/>
    </xf>
    <xf numFmtId="165" fontId="9" fillId="0" borderId="96" xfId="50" applyNumberFormat="1" applyFont="1" applyFill="1" applyBorder="1" applyAlignment="1">
      <alignment horizontal="center" vertical="center"/>
      <protection/>
    </xf>
    <xf numFmtId="165" fontId="9" fillId="0" borderId="21" xfId="50" applyNumberFormat="1" applyFont="1" applyFill="1" applyBorder="1" applyAlignment="1">
      <alignment horizontal="center" vertical="center"/>
      <protection/>
    </xf>
    <xf numFmtId="165" fontId="9" fillId="0" borderId="97" xfId="50" applyNumberFormat="1" applyFont="1" applyFill="1" applyBorder="1" applyAlignment="1">
      <alignment horizontal="center" vertical="center"/>
      <protection/>
    </xf>
    <xf numFmtId="165" fontId="9" fillId="0" borderId="98" xfId="50" applyNumberFormat="1" applyFont="1" applyFill="1" applyBorder="1" applyAlignment="1">
      <alignment horizontal="center" vertical="center"/>
      <protection/>
    </xf>
    <xf numFmtId="165" fontId="9" fillId="0" borderId="99" xfId="50" applyNumberFormat="1" applyFont="1" applyFill="1" applyBorder="1" applyAlignment="1">
      <alignment horizontal="center" vertical="center"/>
      <protection/>
    </xf>
    <xf numFmtId="165" fontId="9" fillId="0" borderId="100" xfId="50" applyNumberFormat="1" applyFont="1" applyFill="1" applyBorder="1" applyAlignment="1">
      <alignment horizontal="center" vertical="center"/>
      <protection/>
    </xf>
    <xf numFmtId="165" fontId="9" fillId="0" borderId="101" xfId="50" applyNumberFormat="1" applyFont="1" applyFill="1" applyBorder="1" applyAlignment="1">
      <alignment horizontal="center" vertical="center"/>
      <protection/>
    </xf>
    <xf numFmtId="164" fontId="9" fillId="0" borderId="74" xfId="50" applyNumberFormat="1" applyFont="1" applyFill="1" applyBorder="1" applyAlignment="1">
      <alignment horizontal="center" vertical="center"/>
      <protection/>
    </xf>
    <xf numFmtId="0" fontId="0" fillId="0" borderId="102" xfId="50" applyFont="1" applyFill="1" applyBorder="1" applyAlignment="1">
      <alignment horizontal="center" vertical="center"/>
      <protection/>
    </xf>
    <xf numFmtId="165" fontId="9" fillId="0" borderId="103" xfId="50" applyNumberFormat="1" applyFont="1" applyFill="1" applyBorder="1" applyAlignment="1">
      <alignment horizontal="center" vertical="center"/>
      <protection/>
    </xf>
    <xf numFmtId="165" fontId="9" fillId="0" borderId="104" xfId="50" applyNumberFormat="1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5" fillId="24" borderId="105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0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24" borderId="107" xfId="0" applyFont="1" applyFill="1" applyBorder="1" applyAlignment="1">
      <alignment horizontal="center" vertical="center"/>
    </xf>
    <xf numFmtId="0" fontId="5" fillId="24" borderId="108" xfId="0" applyFont="1" applyFill="1" applyBorder="1" applyAlignment="1">
      <alignment horizontal="center" vertical="center"/>
    </xf>
    <xf numFmtId="0" fontId="5" fillId="24" borderId="10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24" borderId="17" xfId="0" applyFont="1" applyFill="1" applyBorder="1" applyAlignment="1">
      <alignment horizontal="center" vertical="center"/>
    </xf>
    <xf numFmtId="0" fontId="5" fillId="24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24" borderId="111" xfId="0" applyFont="1" applyFill="1" applyBorder="1" applyAlignment="1">
      <alignment horizontal="center" vertical="center"/>
    </xf>
    <xf numFmtId="0" fontId="5" fillId="24" borderId="92" xfId="0" applyFont="1" applyFill="1" applyBorder="1" applyAlignment="1">
      <alignment horizontal="center" vertical="center"/>
    </xf>
    <xf numFmtId="0" fontId="6" fillId="0" borderId="1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28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5" fillId="0" borderId="12" xfId="0" applyFont="1" applyBorder="1" applyAlignment="1">
      <alignment/>
    </xf>
    <xf numFmtId="49" fontId="6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/>
    </xf>
    <xf numFmtId="0" fontId="12" fillId="0" borderId="1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3" xfId="0" applyFont="1" applyBorder="1" applyAlignment="1">
      <alignment/>
    </xf>
    <xf numFmtId="0" fontId="5" fillId="0" borderId="14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96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5" fillId="24" borderId="1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adekmicr2006" xfId="47"/>
    <cellStyle name="normální_Prihlaska_ns_excel95" xfId="48"/>
    <cellStyle name="normální_Regatta_vysl" xfId="49"/>
    <cellStyle name="normální_St_listiny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PageLayoutView="0" workbookViewId="0" topLeftCell="A1">
      <selection activeCell="Q22" sqref="Q22:S22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9.75390625" style="0" customWidth="1"/>
    <col min="4" max="4" width="26.25390625" style="0" customWidth="1"/>
    <col min="5" max="5" width="14.75390625" style="0" customWidth="1"/>
    <col min="6" max="7" width="7.625" style="0" customWidth="1"/>
    <col min="8" max="9" width="6.375" style="0" customWidth="1"/>
    <col min="10" max="10" width="6.625" style="0" customWidth="1"/>
    <col min="11" max="11" width="7.875" style="0" customWidth="1"/>
    <col min="12" max="14" width="5.625" style="0" hidden="1" customWidth="1"/>
    <col min="15" max="15" width="7.875" style="0" bestFit="1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hidden="1" customWidth="1"/>
    <col min="28" max="28" width="0" style="0" hidden="1" customWidth="1"/>
    <col min="30" max="30" width="3.875" style="0" customWidth="1"/>
    <col min="31" max="31" width="7.00390625" style="0" customWidth="1"/>
  </cols>
  <sheetData>
    <row r="1" spans="1:27" ht="1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 customHeight="1">
      <c r="A2" s="255" t="s">
        <v>132</v>
      </c>
      <c r="B2" s="255"/>
      <c r="C2" s="255"/>
      <c r="D2" s="255"/>
      <c r="E2" s="255"/>
      <c r="F2" s="255"/>
      <c r="G2" s="255"/>
      <c r="H2" s="255"/>
      <c r="I2" s="255"/>
      <c r="J2" s="25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4" ht="19.5" customHeight="1">
      <c r="A3" s="256" t="s">
        <v>20</v>
      </c>
      <c r="B3" s="256"/>
      <c r="C3" s="12"/>
      <c r="D3" s="1"/>
      <c r="E3" s="1"/>
      <c r="F3" s="1"/>
      <c r="G3" s="1"/>
      <c r="H3" s="1"/>
      <c r="I3" s="1"/>
      <c r="J3" s="1"/>
      <c r="K3" s="1"/>
      <c r="L3" s="35"/>
      <c r="M3" s="1"/>
      <c r="N3" s="1"/>
      <c r="O3" s="1"/>
      <c r="P3" s="20"/>
      <c r="Q3" s="18"/>
      <c r="R3" s="19"/>
      <c r="S3" s="1"/>
      <c r="T3" s="1"/>
      <c r="U3" s="1"/>
      <c r="V3" s="1"/>
      <c r="W3" s="1"/>
      <c r="X3" s="1"/>
    </row>
    <row r="4" spans="1:24" ht="19.5" customHeight="1">
      <c r="A4" s="256"/>
      <c r="B4" s="256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"/>
      <c r="Q4" s="23"/>
      <c r="R4" s="20"/>
      <c r="S4" s="1"/>
      <c r="T4" s="1"/>
      <c r="U4" s="1"/>
      <c r="V4" s="1"/>
      <c r="W4" s="1"/>
      <c r="X4" s="1"/>
    </row>
    <row r="5" spans="28:29" ht="12" customHeight="1" thickBot="1">
      <c r="AB5" s="2"/>
      <c r="AC5" s="2"/>
    </row>
    <row r="6" spans="1:31" s="37" customFormat="1" ht="15" customHeight="1" thickBot="1">
      <c r="A6" s="257" t="s">
        <v>1</v>
      </c>
      <c r="B6" s="252" t="s">
        <v>2</v>
      </c>
      <c r="C6" s="252" t="s">
        <v>0</v>
      </c>
      <c r="D6" s="252" t="s">
        <v>3</v>
      </c>
      <c r="E6" s="252" t="s">
        <v>4</v>
      </c>
      <c r="F6" s="252" t="s">
        <v>5</v>
      </c>
      <c r="G6" s="13" t="s">
        <v>52</v>
      </c>
      <c r="H6" s="13" t="s">
        <v>21</v>
      </c>
      <c r="I6" s="14" t="s">
        <v>22</v>
      </c>
      <c r="J6" s="30" t="s">
        <v>23</v>
      </c>
      <c r="K6" s="30" t="s">
        <v>34</v>
      </c>
      <c r="L6" s="268" t="s">
        <v>51</v>
      </c>
      <c r="M6" s="269"/>
      <c r="N6" s="269"/>
      <c r="O6" s="270"/>
      <c r="P6" s="259" t="s">
        <v>35</v>
      </c>
      <c r="Q6" s="261" t="s">
        <v>24</v>
      </c>
      <c r="R6" s="261"/>
      <c r="S6" s="262"/>
      <c r="T6" s="271" t="s">
        <v>48</v>
      </c>
      <c r="U6" s="272"/>
      <c r="V6" s="272"/>
      <c r="W6" s="272"/>
      <c r="X6" s="272"/>
      <c r="Y6" s="272"/>
      <c r="Z6" s="259" t="s">
        <v>49</v>
      </c>
      <c r="AA6" s="254"/>
      <c r="AB6" s="36"/>
      <c r="AC6" s="263" t="s">
        <v>39</v>
      </c>
      <c r="AE6" s="38"/>
    </row>
    <row r="7" spans="1:31" s="37" customFormat="1" ht="15" customHeight="1" thickBot="1">
      <c r="A7" s="258"/>
      <c r="B7" s="253"/>
      <c r="C7" s="253"/>
      <c r="D7" s="253"/>
      <c r="E7" s="253"/>
      <c r="F7" s="253"/>
      <c r="G7" s="100" t="s">
        <v>25</v>
      </c>
      <c r="H7" s="100" t="s">
        <v>36</v>
      </c>
      <c r="I7" s="100" t="s">
        <v>26</v>
      </c>
      <c r="J7" s="101" t="s">
        <v>50</v>
      </c>
      <c r="K7" s="102">
        <f>(AVERAGE(G8:G19)*POWER(AVERAGE(H8:H19),1/2))/POWER(AVERAGE(I8:I19),1/3)</f>
        <v>381.75010880349583</v>
      </c>
      <c r="L7" s="75" t="s">
        <v>8</v>
      </c>
      <c r="M7" s="75" t="s">
        <v>9</v>
      </c>
      <c r="N7" s="75" t="s">
        <v>10</v>
      </c>
      <c r="O7" s="79" t="s">
        <v>7</v>
      </c>
      <c r="P7" s="260"/>
      <c r="Q7" s="79" t="s">
        <v>27</v>
      </c>
      <c r="R7" s="79" t="s">
        <v>28</v>
      </c>
      <c r="S7" s="103" t="s">
        <v>29</v>
      </c>
      <c r="T7" s="40" t="s">
        <v>42</v>
      </c>
      <c r="U7" s="41" t="s">
        <v>43</v>
      </c>
      <c r="V7" s="39" t="s">
        <v>44</v>
      </c>
      <c r="W7" s="39" t="s">
        <v>47</v>
      </c>
      <c r="X7" s="39" t="s">
        <v>45</v>
      </c>
      <c r="Y7" s="39" t="s">
        <v>46</v>
      </c>
      <c r="Z7" s="259"/>
      <c r="AA7" s="254"/>
      <c r="AB7" s="36"/>
      <c r="AC7" s="263"/>
      <c r="AE7" s="38"/>
    </row>
    <row r="8" spans="1:31" ht="15" customHeight="1">
      <c r="A8" s="104">
        <v>1</v>
      </c>
      <c r="B8" s="105" t="s">
        <v>86</v>
      </c>
      <c r="C8" s="106" t="s">
        <v>74</v>
      </c>
      <c r="D8" s="107" t="s">
        <v>64</v>
      </c>
      <c r="E8" s="108" t="s">
        <v>77</v>
      </c>
      <c r="F8" s="96" t="s">
        <v>79</v>
      </c>
      <c r="G8" s="67">
        <v>932</v>
      </c>
      <c r="H8" s="68">
        <v>0.688</v>
      </c>
      <c r="I8" s="97">
        <v>9.17</v>
      </c>
      <c r="J8" s="109">
        <f aca="true" t="shared" si="0" ref="J8:J20">G8*SQRT(H8)/($K$7*POWER(I8,1/3))</f>
        <v>0.9674781899308754</v>
      </c>
      <c r="K8" s="110">
        <f aca="true" t="shared" si="1" ref="K8:K20">ROUND(IF(J8&gt;1,J8/J8^(2*LOG10(J8)),J8*J8^(2*LOG10(J8))),5)</f>
        <v>0.9684</v>
      </c>
      <c r="L8" s="111"/>
      <c r="M8" s="111"/>
      <c r="N8" s="111"/>
      <c r="O8" s="112">
        <v>91</v>
      </c>
      <c r="P8" s="109">
        <f aca="true" t="shared" si="2" ref="P8:P20">K8-(O8/200)</f>
        <v>0.5134000000000001</v>
      </c>
      <c r="Q8" s="113">
        <v>2301</v>
      </c>
      <c r="R8" s="113">
        <v>2633</v>
      </c>
      <c r="S8" s="114">
        <v>1849</v>
      </c>
      <c r="T8" s="98">
        <f aca="true" t="shared" si="3" ref="T8:T20">P8*Q8</f>
        <v>1181.3334000000002</v>
      </c>
      <c r="U8" s="228">
        <f aca="true" t="shared" si="4" ref="U8:U20">ROUND((MIN($T$8:$T$19)/T8)*50,3)</f>
        <v>50</v>
      </c>
      <c r="V8" s="229">
        <f aca="true" t="shared" si="5" ref="V8:V20">P8*R8</f>
        <v>1351.7822</v>
      </c>
      <c r="W8" s="241">
        <f aca="true" t="shared" si="6" ref="W8:W20">ROUND((MIN($V$8:$V$19)/V8)*50,3)</f>
        <v>48.282</v>
      </c>
      <c r="X8" s="229">
        <f aca="true" t="shared" si="7" ref="X8:X20">P8*S8</f>
        <v>949.2766000000001</v>
      </c>
      <c r="Y8" s="230">
        <f aca="true" t="shared" si="8" ref="Y8:Y20">ROUND((MIN($X$8:$X$19)/X8)*50,3)</f>
        <v>50</v>
      </c>
      <c r="Z8" s="47">
        <f aca="true" t="shared" si="9" ref="Z8:Z20">ROUND(O8+U8+W8+Y8-(MIN(U8,W8,Y8)),3)</f>
        <v>191</v>
      </c>
      <c r="AA8" s="48"/>
      <c r="AB8" s="2"/>
      <c r="AC8" s="168">
        <f aca="true" t="shared" si="10" ref="AC8:AC20">MIN(U8,W8,Y8)</f>
        <v>48.282</v>
      </c>
      <c r="AE8" s="22"/>
    </row>
    <row r="9" spans="1:31" s="43" customFormat="1" ht="15" customHeight="1">
      <c r="A9" s="115">
        <v>2</v>
      </c>
      <c r="B9" s="158" t="s">
        <v>94</v>
      </c>
      <c r="C9" s="159" t="s">
        <v>96</v>
      </c>
      <c r="D9" s="172" t="s">
        <v>57</v>
      </c>
      <c r="E9" s="64" t="s">
        <v>38</v>
      </c>
      <c r="F9" s="66" t="s">
        <v>98</v>
      </c>
      <c r="G9" s="144">
        <v>920</v>
      </c>
      <c r="H9" s="70">
        <v>0.71</v>
      </c>
      <c r="I9" s="70">
        <v>8.8</v>
      </c>
      <c r="J9" s="29">
        <f t="shared" si="0"/>
        <v>0.9835813261417055</v>
      </c>
      <c r="K9" s="34">
        <f t="shared" si="1"/>
        <v>0.98382</v>
      </c>
      <c r="L9" s="26"/>
      <c r="M9" s="26"/>
      <c r="N9" s="26"/>
      <c r="O9" s="72">
        <v>89.33</v>
      </c>
      <c r="P9" s="29">
        <f t="shared" si="2"/>
        <v>0.53717</v>
      </c>
      <c r="Q9" s="27">
        <v>4542</v>
      </c>
      <c r="R9" s="27">
        <v>2430</v>
      </c>
      <c r="S9" s="116">
        <v>1945</v>
      </c>
      <c r="T9" s="99">
        <f t="shared" si="3"/>
        <v>2439.82614</v>
      </c>
      <c r="U9" s="242">
        <f t="shared" si="4"/>
        <v>24.209</v>
      </c>
      <c r="V9" s="232">
        <f t="shared" si="5"/>
        <v>1305.3231</v>
      </c>
      <c r="W9" s="233">
        <f t="shared" si="6"/>
        <v>50</v>
      </c>
      <c r="X9" s="232">
        <f t="shared" si="7"/>
        <v>1044.79565</v>
      </c>
      <c r="Y9" s="234">
        <f t="shared" si="8"/>
        <v>45.429</v>
      </c>
      <c r="Z9" s="31">
        <f t="shared" si="9"/>
        <v>184.759</v>
      </c>
      <c r="AA9" s="28"/>
      <c r="AB9" s="42"/>
      <c r="AC9" s="169">
        <f t="shared" si="10"/>
        <v>24.209</v>
      </c>
      <c r="AE9" s="44"/>
    </row>
    <row r="10" spans="1:31" s="43" customFormat="1" ht="15" customHeight="1">
      <c r="A10" s="115">
        <v>3</v>
      </c>
      <c r="B10" s="214" t="s">
        <v>100</v>
      </c>
      <c r="C10" s="157" t="s">
        <v>104</v>
      </c>
      <c r="D10" s="217" t="s">
        <v>59</v>
      </c>
      <c r="E10" s="64" t="s">
        <v>110</v>
      </c>
      <c r="F10" s="65" t="s">
        <v>98</v>
      </c>
      <c r="G10" s="144">
        <v>950</v>
      </c>
      <c r="H10" s="70">
        <v>0.724</v>
      </c>
      <c r="I10" s="70">
        <v>7</v>
      </c>
      <c r="J10" s="29">
        <f t="shared" si="0"/>
        <v>1.1069152536564606</v>
      </c>
      <c r="K10" s="34">
        <f t="shared" si="1"/>
        <v>1.09704</v>
      </c>
      <c r="L10" s="26"/>
      <c r="M10" s="26"/>
      <c r="N10" s="26"/>
      <c r="O10" s="72">
        <v>92</v>
      </c>
      <c r="P10" s="29">
        <f t="shared" si="2"/>
        <v>0.63704</v>
      </c>
      <c r="Q10" s="27">
        <v>4698</v>
      </c>
      <c r="R10" s="27">
        <v>2716</v>
      </c>
      <c r="S10" s="116">
        <v>1914</v>
      </c>
      <c r="T10" s="99">
        <f t="shared" si="3"/>
        <v>2992.81392</v>
      </c>
      <c r="U10" s="242">
        <f t="shared" si="4"/>
        <v>19.736</v>
      </c>
      <c r="V10" s="232">
        <f t="shared" si="5"/>
        <v>1730.2006400000002</v>
      </c>
      <c r="W10" s="233">
        <f t="shared" si="6"/>
        <v>37.722</v>
      </c>
      <c r="X10" s="232">
        <f t="shared" si="7"/>
        <v>1219.29456</v>
      </c>
      <c r="Y10" s="234">
        <f t="shared" si="8"/>
        <v>38.927</v>
      </c>
      <c r="Z10" s="31">
        <f t="shared" si="9"/>
        <v>168.649</v>
      </c>
      <c r="AA10" s="28"/>
      <c r="AB10" s="42"/>
      <c r="AC10" s="169">
        <f t="shared" si="10"/>
        <v>19.736</v>
      </c>
      <c r="AE10" s="44"/>
    </row>
    <row r="11" spans="1:31" s="43" customFormat="1" ht="15" customHeight="1">
      <c r="A11" s="115">
        <v>4</v>
      </c>
      <c r="B11" s="119" t="s">
        <v>87</v>
      </c>
      <c r="C11" s="161" t="s">
        <v>32</v>
      </c>
      <c r="D11" s="62" t="s">
        <v>57</v>
      </c>
      <c r="E11" s="64" t="s">
        <v>38</v>
      </c>
      <c r="F11" s="66" t="s">
        <v>54</v>
      </c>
      <c r="G11" s="69">
        <v>1048</v>
      </c>
      <c r="H11" s="70">
        <v>1.036</v>
      </c>
      <c r="I11" s="70">
        <v>13.76</v>
      </c>
      <c r="J11" s="29">
        <f t="shared" si="0"/>
        <v>1.1660643365149255</v>
      </c>
      <c r="K11" s="34">
        <f t="shared" si="1"/>
        <v>1.1424</v>
      </c>
      <c r="L11" s="26"/>
      <c r="M11" s="26"/>
      <c r="N11" s="26"/>
      <c r="O11" s="72">
        <v>92.667</v>
      </c>
      <c r="P11" s="29">
        <f t="shared" si="2"/>
        <v>0.679065</v>
      </c>
      <c r="Q11" s="27">
        <v>2328</v>
      </c>
      <c r="R11" s="27">
        <v>2708</v>
      </c>
      <c r="S11" s="116">
        <v>1824</v>
      </c>
      <c r="T11" s="99">
        <f t="shared" si="3"/>
        <v>1580.8633200000002</v>
      </c>
      <c r="U11" s="231">
        <f t="shared" si="4"/>
        <v>37.364</v>
      </c>
      <c r="V11" s="232">
        <f t="shared" si="5"/>
        <v>1838.90802</v>
      </c>
      <c r="W11" s="243">
        <f t="shared" si="6"/>
        <v>35.492</v>
      </c>
      <c r="X11" s="232">
        <f t="shared" si="7"/>
        <v>1238.61456</v>
      </c>
      <c r="Y11" s="234">
        <f t="shared" si="8"/>
        <v>38.32</v>
      </c>
      <c r="Z11" s="31">
        <f t="shared" si="9"/>
        <v>168.351</v>
      </c>
      <c r="AA11" s="28"/>
      <c r="AB11" s="42"/>
      <c r="AC11" s="169">
        <f t="shared" si="10"/>
        <v>35.492</v>
      </c>
      <c r="AE11" s="44"/>
    </row>
    <row r="12" spans="1:31" s="43" customFormat="1" ht="16.5" customHeight="1">
      <c r="A12" s="115">
        <v>5</v>
      </c>
      <c r="B12" s="170" t="s">
        <v>101</v>
      </c>
      <c r="C12" s="54" t="s">
        <v>105</v>
      </c>
      <c r="D12" s="53" t="s">
        <v>57</v>
      </c>
      <c r="E12" s="63" t="s">
        <v>31</v>
      </c>
      <c r="F12" s="65" t="s">
        <v>17</v>
      </c>
      <c r="G12" s="144">
        <v>1100</v>
      </c>
      <c r="H12" s="70">
        <v>0.827</v>
      </c>
      <c r="I12" s="145">
        <v>16.63</v>
      </c>
      <c r="J12" s="29">
        <f t="shared" si="0"/>
        <v>1.0266021922899704</v>
      </c>
      <c r="K12" s="34">
        <f t="shared" si="1"/>
        <v>1.02599</v>
      </c>
      <c r="L12" s="26"/>
      <c r="M12" s="26"/>
      <c r="N12" s="26"/>
      <c r="O12" s="72">
        <v>73.33</v>
      </c>
      <c r="P12" s="29">
        <f t="shared" si="2"/>
        <v>0.65934</v>
      </c>
      <c r="Q12" s="27">
        <v>2332</v>
      </c>
      <c r="R12" s="27">
        <v>1997</v>
      </c>
      <c r="S12" s="116">
        <v>1636</v>
      </c>
      <c r="T12" s="99">
        <f t="shared" si="3"/>
        <v>1537.58088</v>
      </c>
      <c r="U12" s="242">
        <f t="shared" si="4"/>
        <v>38.415</v>
      </c>
      <c r="V12" s="232">
        <f t="shared" si="5"/>
        <v>1316.70198</v>
      </c>
      <c r="W12" s="233">
        <f t="shared" si="6"/>
        <v>49.568</v>
      </c>
      <c r="X12" s="232">
        <f t="shared" si="7"/>
        <v>1078.6802400000001</v>
      </c>
      <c r="Y12" s="234">
        <f t="shared" si="8"/>
        <v>44.002</v>
      </c>
      <c r="Z12" s="31">
        <f t="shared" si="9"/>
        <v>166.9</v>
      </c>
      <c r="AA12" s="28"/>
      <c r="AB12" s="42"/>
      <c r="AC12" s="169">
        <f t="shared" si="10"/>
        <v>38.415</v>
      </c>
      <c r="AE12" s="44"/>
    </row>
    <row r="13" spans="1:31" s="43" customFormat="1" ht="16.5" customHeight="1">
      <c r="A13" s="117">
        <v>6</v>
      </c>
      <c r="B13" s="215" t="s">
        <v>88</v>
      </c>
      <c r="C13" s="161" t="s">
        <v>75</v>
      </c>
      <c r="D13" s="56" t="s">
        <v>57</v>
      </c>
      <c r="E13" s="63" t="s">
        <v>31</v>
      </c>
      <c r="F13" s="65" t="s">
        <v>17</v>
      </c>
      <c r="G13" s="223">
        <v>1100</v>
      </c>
      <c r="H13" s="70">
        <v>0.827</v>
      </c>
      <c r="I13" s="70">
        <v>16.23</v>
      </c>
      <c r="J13" s="29">
        <f t="shared" si="0"/>
        <v>1.0349676227428175</v>
      </c>
      <c r="K13" s="34">
        <f t="shared" si="1"/>
        <v>1.03391</v>
      </c>
      <c r="L13" s="26"/>
      <c r="M13" s="26"/>
      <c r="N13" s="26"/>
      <c r="O13" s="72">
        <v>76</v>
      </c>
      <c r="P13" s="29">
        <f t="shared" si="2"/>
        <v>0.6539100000000001</v>
      </c>
      <c r="Q13" s="27">
        <v>2542</v>
      </c>
      <c r="R13" s="27">
        <v>2350</v>
      </c>
      <c r="S13" s="116">
        <v>1672</v>
      </c>
      <c r="T13" s="99">
        <f t="shared" si="3"/>
        <v>1662.2392200000002</v>
      </c>
      <c r="U13" s="242">
        <f t="shared" si="4"/>
        <v>35.534</v>
      </c>
      <c r="V13" s="232">
        <f t="shared" si="5"/>
        <v>1536.6885000000002</v>
      </c>
      <c r="W13" s="233">
        <f t="shared" si="6"/>
        <v>42.472</v>
      </c>
      <c r="X13" s="232">
        <f t="shared" si="7"/>
        <v>1093.3375200000003</v>
      </c>
      <c r="Y13" s="234">
        <f t="shared" si="8"/>
        <v>43.412</v>
      </c>
      <c r="Z13" s="31">
        <f t="shared" si="9"/>
        <v>161.884</v>
      </c>
      <c r="AA13" s="28"/>
      <c r="AB13" s="42"/>
      <c r="AC13" s="169">
        <f aca="true" t="shared" si="11" ref="AC13:AC18">MIN(U13,W13,Y13)</f>
        <v>35.534</v>
      </c>
      <c r="AE13" s="44"/>
    </row>
    <row r="14" spans="1:31" s="43" customFormat="1" ht="16.5" customHeight="1">
      <c r="A14" s="117">
        <v>7</v>
      </c>
      <c r="B14" s="120" t="s">
        <v>89</v>
      </c>
      <c r="C14" s="172" t="s">
        <v>76</v>
      </c>
      <c r="D14" s="162" t="s">
        <v>57</v>
      </c>
      <c r="E14" s="64" t="s">
        <v>78</v>
      </c>
      <c r="F14" s="65" t="s">
        <v>18</v>
      </c>
      <c r="G14" s="69">
        <v>1000</v>
      </c>
      <c r="H14" s="70">
        <v>0.416</v>
      </c>
      <c r="I14" s="70">
        <v>7.33</v>
      </c>
      <c r="J14" s="29">
        <f t="shared" si="0"/>
        <v>0.8697601472826718</v>
      </c>
      <c r="K14" s="34">
        <f t="shared" si="1"/>
        <v>0.88459</v>
      </c>
      <c r="L14" s="26"/>
      <c r="M14" s="26"/>
      <c r="N14" s="26"/>
      <c r="O14" s="72">
        <v>72</v>
      </c>
      <c r="P14" s="29">
        <f t="shared" si="2"/>
        <v>0.52459</v>
      </c>
      <c r="Q14" s="27">
        <v>4685</v>
      </c>
      <c r="R14" s="27">
        <v>3370</v>
      </c>
      <c r="S14" s="116">
        <v>1840</v>
      </c>
      <c r="T14" s="99">
        <f t="shared" si="3"/>
        <v>2457.70415</v>
      </c>
      <c r="U14" s="242">
        <f t="shared" si="4"/>
        <v>24.033</v>
      </c>
      <c r="V14" s="232">
        <f t="shared" si="5"/>
        <v>1767.8683</v>
      </c>
      <c r="W14" s="233">
        <f t="shared" si="6"/>
        <v>36.918</v>
      </c>
      <c r="X14" s="232">
        <f t="shared" si="7"/>
        <v>965.2456</v>
      </c>
      <c r="Y14" s="234">
        <f t="shared" si="8"/>
        <v>49.173</v>
      </c>
      <c r="Z14" s="31">
        <f t="shared" si="9"/>
        <v>158.091</v>
      </c>
      <c r="AA14" s="28"/>
      <c r="AB14" s="42"/>
      <c r="AC14" s="169">
        <f t="shared" si="11"/>
        <v>24.033</v>
      </c>
      <c r="AE14" s="44"/>
    </row>
    <row r="15" spans="1:31" s="43" customFormat="1" ht="16.5" customHeight="1">
      <c r="A15" s="117">
        <v>8</v>
      </c>
      <c r="B15" s="216" t="s">
        <v>95</v>
      </c>
      <c r="C15" s="52" t="s">
        <v>134</v>
      </c>
      <c r="D15" s="159" t="s">
        <v>64</v>
      </c>
      <c r="E15" s="221" t="s">
        <v>97</v>
      </c>
      <c r="F15" s="65" t="s">
        <v>17</v>
      </c>
      <c r="G15" s="144">
        <v>850</v>
      </c>
      <c r="H15" s="70">
        <v>0.385</v>
      </c>
      <c r="I15" s="70">
        <v>3.46</v>
      </c>
      <c r="J15" s="29">
        <f t="shared" si="0"/>
        <v>0.9134359246377937</v>
      </c>
      <c r="K15" s="34">
        <f t="shared" si="1"/>
        <v>0.91996</v>
      </c>
      <c r="L15" s="26"/>
      <c r="M15" s="26"/>
      <c r="N15" s="26"/>
      <c r="O15" s="72">
        <v>70.33</v>
      </c>
      <c r="P15" s="29">
        <f t="shared" si="2"/>
        <v>0.56831</v>
      </c>
      <c r="Q15" s="27">
        <v>4758</v>
      </c>
      <c r="R15" s="27">
        <v>2780</v>
      </c>
      <c r="S15" s="116">
        <v>2226</v>
      </c>
      <c r="T15" s="99">
        <f t="shared" si="3"/>
        <v>2704.01898</v>
      </c>
      <c r="U15" s="242">
        <f t="shared" si="4"/>
        <v>21.844</v>
      </c>
      <c r="V15" s="232">
        <f t="shared" si="5"/>
        <v>1579.9017999999999</v>
      </c>
      <c r="W15" s="233">
        <f t="shared" si="6"/>
        <v>41.31</v>
      </c>
      <c r="X15" s="232">
        <f t="shared" si="7"/>
        <v>1265.05806</v>
      </c>
      <c r="Y15" s="234">
        <f t="shared" si="8"/>
        <v>37.519</v>
      </c>
      <c r="Z15" s="31">
        <f t="shared" si="9"/>
        <v>149.159</v>
      </c>
      <c r="AA15" s="28"/>
      <c r="AB15" s="42"/>
      <c r="AC15" s="169">
        <f t="shared" si="11"/>
        <v>21.844</v>
      </c>
      <c r="AE15" s="44"/>
    </row>
    <row r="16" spans="1:31" s="43" customFormat="1" ht="16.5" customHeight="1">
      <c r="A16" s="117">
        <v>9</v>
      </c>
      <c r="B16" s="146" t="s">
        <v>102</v>
      </c>
      <c r="C16" s="147" t="s">
        <v>106</v>
      </c>
      <c r="D16" s="148" t="s">
        <v>108</v>
      </c>
      <c r="E16" s="149" t="s">
        <v>111</v>
      </c>
      <c r="F16" s="65" t="s">
        <v>18</v>
      </c>
      <c r="G16" s="164">
        <v>1120</v>
      </c>
      <c r="H16" s="61">
        <v>0.516</v>
      </c>
      <c r="I16" s="61">
        <v>8.8</v>
      </c>
      <c r="J16" s="29">
        <f t="shared" si="0"/>
        <v>1.0207893881497223</v>
      </c>
      <c r="K16" s="34">
        <f t="shared" si="1"/>
        <v>1.02041</v>
      </c>
      <c r="L16" s="26"/>
      <c r="M16" s="26"/>
      <c r="N16" s="26"/>
      <c r="O16" s="72">
        <v>75.667</v>
      </c>
      <c r="P16" s="29">
        <f t="shared" si="2"/>
        <v>0.642075</v>
      </c>
      <c r="Q16" s="27">
        <v>4680</v>
      </c>
      <c r="R16" s="27">
        <v>2969</v>
      </c>
      <c r="S16" s="116">
        <v>1917</v>
      </c>
      <c r="T16" s="99">
        <f t="shared" si="3"/>
        <v>3004.9109999999996</v>
      </c>
      <c r="U16" s="242">
        <f t="shared" si="4"/>
        <v>19.657</v>
      </c>
      <c r="V16" s="232">
        <f t="shared" si="5"/>
        <v>1906.320675</v>
      </c>
      <c r="W16" s="233">
        <f t="shared" si="6"/>
        <v>34.237</v>
      </c>
      <c r="X16" s="232">
        <f t="shared" si="7"/>
        <v>1230.857775</v>
      </c>
      <c r="Y16" s="234">
        <f t="shared" si="8"/>
        <v>38.562</v>
      </c>
      <c r="Z16" s="31">
        <f t="shared" si="9"/>
        <v>148.466</v>
      </c>
      <c r="AA16" s="28"/>
      <c r="AB16" s="42"/>
      <c r="AC16" s="169">
        <f t="shared" si="11"/>
        <v>19.657</v>
      </c>
      <c r="AE16" s="44"/>
    </row>
    <row r="17" spans="1:31" s="43" customFormat="1" ht="16.5" customHeight="1">
      <c r="A17" s="117">
        <v>10</v>
      </c>
      <c r="B17" s="146" t="s">
        <v>99</v>
      </c>
      <c r="C17" s="147" t="s">
        <v>58</v>
      </c>
      <c r="D17" s="148" t="s">
        <v>59</v>
      </c>
      <c r="E17" s="149" t="s">
        <v>109</v>
      </c>
      <c r="F17" s="150" t="s">
        <v>113</v>
      </c>
      <c r="G17" s="144">
        <v>1030</v>
      </c>
      <c r="H17" s="70">
        <v>0.622</v>
      </c>
      <c r="I17" s="227">
        <v>9</v>
      </c>
      <c r="J17" s="29">
        <f t="shared" si="0"/>
        <v>1.02299240893459</v>
      </c>
      <c r="K17" s="34">
        <f t="shared" si="1"/>
        <v>1.02253</v>
      </c>
      <c r="L17" s="26"/>
      <c r="M17" s="26"/>
      <c r="N17" s="26"/>
      <c r="O17" s="72">
        <v>84.667</v>
      </c>
      <c r="P17" s="29">
        <f t="shared" si="2"/>
        <v>0.5991949999999999</v>
      </c>
      <c r="Q17" s="27">
        <v>4824</v>
      </c>
      <c r="R17" s="27">
        <v>3516</v>
      </c>
      <c r="S17" s="116">
        <v>2520</v>
      </c>
      <c r="T17" s="99">
        <f t="shared" si="3"/>
        <v>2890.5166799999997</v>
      </c>
      <c r="U17" s="242">
        <f t="shared" si="4"/>
        <v>20.435</v>
      </c>
      <c r="V17" s="232">
        <f t="shared" si="5"/>
        <v>2106.7696199999996</v>
      </c>
      <c r="W17" s="233">
        <f t="shared" si="6"/>
        <v>30.979</v>
      </c>
      <c r="X17" s="232">
        <f t="shared" si="7"/>
        <v>1509.9714</v>
      </c>
      <c r="Y17" s="234">
        <f t="shared" si="8"/>
        <v>31.434</v>
      </c>
      <c r="Z17" s="31">
        <f t="shared" si="9"/>
        <v>147.08</v>
      </c>
      <c r="AA17" s="28"/>
      <c r="AB17" s="42"/>
      <c r="AC17" s="169">
        <f t="shared" si="11"/>
        <v>20.435</v>
      </c>
      <c r="AE17" s="44"/>
    </row>
    <row r="18" spans="1:31" s="43" customFormat="1" ht="16.5" customHeight="1">
      <c r="A18" s="117">
        <v>11</v>
      </c>
      <c r="B18" s="146" t="s">
        <v>103</v>
      </c>
      <c r="C18" s="147" t="s">
        <v>107</v>
      </c>
      <c r="D18" s="218" t="s">
        <v>59</v>
      </c>
      <c r="E18" s="64" t="s">
        <v>112</v>
      </c>
      <c r="F18" s="65" t="s">
        <v>17</v>
      </c>
      <c r="G18" s="154">
        <v>900</v>
      </c>
      <c r="H18" s="61">
        <v>0.385</v>
      </c>
      <c r="I18" s="61">
        <v>3.3</v>
      </c>
      <c r="J18" s="29">
        <f t="shared" si="0"/>
        <v>0.9825524088784245</v>
      </c>
      <c r="K18" s="34">
        <f t="shared" si="1"/>
        <v>0.98282</v>
      </c>
      <c r="L18" s="26"/>
      <c r="M18" s="26"/>
      <c r="N18" s="26"/>
      <c r="O18" s="72">
        <v>68</v>
      </c>
      <c r="P18" s="29">
        <f t="shared" si="2"/>
        <v>0.64282</v>
      </c>
      <c r="Q18" s="27">
        <v>2680</v>
      </c>
      <c r="R18" s="27">
        <v>2758</v>
      </c>
      <c r="S18" s="116">
        <v>1945</v>
      </c>
      <c r="T18" s="99">
        <f t="shared" si="3"/>
        <v>1722.7576</v>
      </c>
      <c r="U18" s="242">
        <f t="shared" si="4"/>
        <v>34.286</v>
      </c>
      <c r="V18" s="232">
        <f t="shared" si="5"/>
        <v>1772.8975599999999</v>
      </c>
      <c r="W18" s="233">
        <f t="shared" si="6"/>
        <v>36.813</v>
      </c>
      <c r="X18" s="232">
        <f t="shared" si="7"/>
        <v>1250.2848999999999</v>
      </c>
      <c r="Y18" s="234">
        <f t="shared" si="8"/>
        <v>37.962</v>
      </c>
      <c r="Z18" s="31">
        <f t="shared" si="9"/>
        <v>142.775</v>
      </c>
      <c r="AA18" s="28"/>
      <c r="AB18" s="42"/>
      <c r="AC18" s="169">
        <f t="shared" si="11"/>
        <v>34.286</v>
      </c>
      <c r="AE18" s="44"/>
    </row>
    <row r="19" spans="1:31" s="43" customFormat="1" ht="16.5" customHeight="1">
      <c r="A19" s="117">
        <v>12</v>
      </c>
      <c r="B19" s="87" t="s">
        <v>85</v>
      </c>
      <c r="C19" s="147" t="s">
        <v>72</v>
      </c>
      <c r="D19" s="219" t="s">
        <v>73</v>
      </c>
      <c r="E19" s="222" t="s">
        <v>31</v>
      </c>
      <c r="F19" s="150" t="s">
        <v>17</v>
      </c>
      <c r="G19" s="194">
        <v>1150</v>
      </c>
      <c r="H19" s="224">
        <v>0.86</v>
      </c>
      <c r="I19" s="224">
        <v>16.8</v>
      </c>
      <c r="J19" s="29">
        <f t="shared" si="0"/>
        <v>1.0907656911561256</v>
      </c>
      <c r="K19" s="34">
        <f t="shared" si="1"/>
        <v>1.08364</v>
      </c>
      <c r="L19" s="26"/>
      <c r="M19" s="26"/>
      <c r="N19" s="26"/>
      <c r="O19" s="72">
        <v>72</v>
      </c>
      <c r="P19" s="29">
        <f t="shared" si="2"/>
        <v>0.72364</v>
      </c>
      <c r="Q19" s="27">
        <v>6677</v>
      </c>
      <c r="R19" s="27">
        <v>2772</v>
      </c>
      <c r="S19" s="116">
        <v>2213</v>
      </c>
      <c r="T19" s="175">
        <f t="shared" si="3"/>
        <v>4831.74428</v>
      </c>
      <c r="U19" s="244">
        <f t="shared" si="4"/>
        <v>12.225</v>
      </c>
      <c r="V19" s="235">
        <f t="shared" si="5"/>
        <v>2005.9300799999999</v>
      </c>
      <c r="W19" s="236">
        <f t="shared" si="6"/>
        <v>32.537</v>
      </c>
      <c r="X19" s="235">
        <f t="shared" si="7"/>
        <v>1601.4153199999998</v>
      </c>
      <c r="Y19" s="237">
        <f t="shared" si="8"/>
        <v>29.639</v>
      </c>
      <c r="Z19" s="176">
        <f t="shared" si="9"/>
        <v>134.176</v>
      </c>
      <c r="AA19" s="177"/>
      <c r="AB19" s="42"/>
      <c r="AC19" s="169">
        <f t="shared" si="10"/>
        <v>12.225</v>
      </c>
      <c r="AE19" s="44"/>
    </row>
    <row r="20" spans="1:31" ht="15" customHeight="1" thickBot="1">
      <c r="A20" s="171">
        <v>13</v>
      </c>
      <c r="B20" s="87" t="s">
        <v>84</v>
      </c>
      <c r="C20" s="147" t="s">
        <v>41</v>
      </c>
      <c r="D20" s="220" t="s">
        <v>71</v>
      </c>
      <c r="E20" s="163" t="s">
        <v>133</v>
      </c>
      <c r="F20" s="156" t="s">
        <v>17</v>
      </c>
      <c r="G20" s="165">
        <v>1000</v>
      </c>
      <c r="H20" s="225">
        <v>0.457</v>
      </c>
      <c r="I20" s="226">
        <v>3.5</v>
      </c>
      <c r="J20" s="29">
        <f t="shared" si="0"/>
        <v>1.1663339455937323</v>
      </c>
      <c r="K20" s="34">
        <f t="shared" si="1"/>
        <v>1.14259</v>
      </c>
      <c r="L20" s="26"/>
      <c r="M20" s="26"/>
      <c r="N20" s="26"/>
      <c r="O20" s="72">
        <v>60</v>
      </c>
      <c r="P20" s="29">
        <f t="shared" si="2"/>
        <v>0.84259</v>
      </c>
      <c r="Q20" s="27">
        <v>2838</v>
      </c>
      <c r="R20" s="27">
        <v>2662</v>
      </c>
      <c r="S20" s="116">
        <v>1924</v>
      </c>
      <c r="T20" s="173">
        <f t="shared" si="3"/>
        <v>2391.27042</v>
      </c>
      <c r="U20" s="245">
        <f t="shared" si="4"/>
        <v>24.701</v>
      </c>
      <c r="V20" s="238">
        <f t="shared" si="5"/>
        <v>2242.97458</v>
      </c>
      <c r="W20" s="239">
        <f t="shared" si="6"/>
        <v>29.098</v>
      </c>
      <c r="X20" s="238">
        <f t="shared" si="7"/>
        <v>1621.1431599999999</v>
      </c>
      <c r="Y20" s="240">
        <f t="shared" si="8"/>
        <v>29.278</v>
      </c>
      <c r="Z20" s="174">
        <f t="shared" si="9"/>
        <v>118.376</v>
      </c>
      <c r="AA20" s="128"/>
      <c r="AC20" s="169">
        <f t="shared" si="10"/>
        <v>24.701</v>
      </c>
      <c r="AE20" s="22"/>
    </row>
    <row r="21" spans="2:31" ht="15" customHeight="1">
      <c r="B21" s="3" t="s">
        <v>6</v>
      </c>
      <c r="C21" s="264" t="s">
        <v>2</v>
      </c>
      <c r="D21" s="264"/>
      <c r="E21" s="4" t="s">
        <v>0</v>
      </c>
      <c r="F21" s="265" t="s">
        <v>11</v>
      </c>
      <c r="G21" s="265"/>
      <c r="H21" s="265"/>
      <c r="I21" s="266" t="s">
        <v>12</v>
      </c>
      <c r="J21" s="266"/>
      <c r="K21" s="266"/>
      <c r="L21" s="266"/>
      <c r="M21" s="267" t="s">
        <v>2</v>
      </c>
      <c r="N21" s="267"/>
      <c r="O21" s="267"/>
      <c r="P21" s="267"/>
      <c r="Q21" s="264" t="s">
        <v>0</v>
      </c>
      <c r="R21" s="264"/>
      <c r="S21" s="264"/>
      <c r="T21" s="265" t="s">
        <v>11</v>
      </c>
      <c r="U21" s="265"/>
      <c r="V21" s="265"/>
      <c r="W21" s="265"/>
      <c r="X21" s="10"/>
      <c r="Y21" s="10"/>
      <c r="Z21" s="10"/>
      <c r="AA21" s="10"/>
      <c r="AE21" s="22"/>
    </row>
    <row r="22" spans="2:31" ht="15" customHeight="1">
      <c r="B22" s="5" t="s">
        <v>40</v>
      </c>
      <c r="C22" s="279" t="s">
        <v>93</v>
      </c>
      <c r="D22" s="279"/>
      <c r="E22" s="6"/>
      <c r="F22" s="273"/>
      <c r="G22" s="273"/>
      <c r="H22" s="273"/>
      <c r="I22" s="274" t="s">
        <v>13</v>
      </c>
      <c r="J22" s="274"/>
      <c r="K22" s="274"/>
      <c r="L22" s="274"/>
      <c r="M22" s="275" t="s">
        <v>131</v>
      </c>
      <c r="N22" s="276"/>
      <c r="O22" s="276"/>
      <c r="P22" s="277"/>
      <c r="Q22" s="250" t="s">
        <v>137</v>
      </c>
      <c r="R22" s="251"/>
      <c r="S22" s="278"/>
      <c r="T22" s="280"/>
      <c r="U22" s="280"/>
      <c r="V22" s="280"/>
      <c r="W22" s="280"/>
      <c r="X22" s="11"/>
      <c r="Y22" s="11"/>
      <c r="Z22" s="11"/>
      <c r="AA22" s="11"/>
      <c r="AE22" s="22"/>
    </row>
    <row r="23" spans="2:31" ht="15" customHeight="1">
      <c r="B23" s="7">
        <v>2</v>
      </c>
      <c r="C23" s="279"/>
      <c r="D23" s="279"/>
      <c r="E23" s="6"/>
      <c r="F23" s="273"/>
      <c r="G23" s="273"/>
      <c r="H23" s="273"/>
      <c r="I23" s="281" t="s">
        <v>14</v>
      </c>
      <c r="J23" s="281"/>
      <c r="K23" s="281"/>
      <c r="L23" s="281"/>
      <c r="M23" s="282" t="s">
        <v>56</v>
      </c>
      <c r="N23" s="282"/>
      <c r="O23" s="282"/>
      <c r="P23" s="282"/>
      <c r="Q23" s="279"/>
      <c r="R23" s="279"/>
      <c r="S23" s="279"/>
      <c r="T23" s="280"/>
      <c r="U23" s="280"/>
      <c r="V23" s="280"/>
      <c r="W23" s="280"/>
      <c r="X23" s="11"/>
      <c r="Y23" s="11"/>
      <c r="Z23" s="11"/>
      <c r="AA23" s="11"/>
      <c r="AE23" s="22"/>
    </row>
    <row r="24" spans="2:31" ht="15" customHeight="1">
      <c r="B24" s="7">
        <v>3</v>
      </c>
      <c r="C24" s="279"/>
      <c r="D24" s="279"/>
      <c r="E24" s="24"/>
      <c r="F24" s="273"/>
      <c r="G24" s="273"/>
      <c r="H24" s="273"/>
      <c r="I24" s="283"/>
      <c r="J24" s="283"/>
      <c r="K24" s="283"/>
      <c r="L24" s="283"/>
      <c r="M24" s="282" t="s">
        <v>92</v>
      </c>
      <c r="N24" s="282"/>
      <c r="O24" s="282"/>
      <c r="P24" s="282"/>
      <c r="Q24" s="279"/>
      <c r="R24" s="279"/>
      <c r="S24" s="279"/>
      <c r="T24" s="280"/>
      <c r="U24" s="280"/>
      <c r="V24" s="280"/>
      <c r="W24" s="280"/>
      <c r="X24" s="11"/>
      <c r="Y24" s="11"/>
      <c r="Z24" s="11"/>
      <c r="AA24" s="11"/>
      <c r="AE24" s="22"/>
    </row>
    <row r="25" spans="2:31" ht="15" customHeight="1">
      <c r="B25" s="5"/>
      <c r="C25" s="279"/>
      <c r="D25" s="279"/>
      <c r="E25" s="6"/>
      <c r="F25" s="273"/>
      <c r="G25" s="273"/>
      <c r="H25" s="273"/>
      <c r="I25" s="283"/>
      <c r="J25" s="283"/>
      <c r="K25" s="283"/>
      <c r="L25" s="283"/>
      <c r="M25" s="282"/>
      <c r="N25" s="282"/>
      <c r="O25" s="282"/>
      <c r="P25" s="282"/>
      <c r="Q25" s="279"/>
      <c r="R25" s="279"/>
      <c r="S25" s="279"/>
      <c r="T25" s="280"/>
      <c r="U25" s="280"/>
      <c r="V25" s="280"/>
      <c r="W25" s="280"/>
      <c r="X25" s="11"/>
      <c r="Y25" s="11"/>
      <c r="Z25" s="11"/>
      <c r="AA25" s="11"/>
      <c r="AE25" s="22"/>
    </row>
    <row r="26" spans="2:31" ht="15" customHeight="1">
      <c r="B26" s="5"/>
      <c r="C26" s="279"/>
      <c r="D26" s="279"/>
      <c r="E26" s="6"/>
      <c r="F26" s="273"/>
      <c r="G26" s="273"/>
      <c r="H26" s="273"/>
      <c r="I26" s="283"/>
      <c r="J26" s="283"/>
      <c r="K26" s="283"/>
      <c r="L26" s="283"/>
      <c r="M26" s="282"/>
      <c r="N26" s="282"/>
      <c r="O26" s="282"/>
      <c r="P26" s="282"/>
      <c r="Q26" s="279"/>
      <c r="R26" s="279"/>
      <c r="S26" s="279"/>
      <c r="T26" s="280"/>
      <c r="U26" s="280"/>
      <c r="V26" s="280"/>
      <c r="W26" s="280"/>
      <c r="X26" s="11"/>
      <c r="Y26" s="11"/>
      <c r="Z26" s="11"/>
      <c r="AA26" s="11"/>
      <c r="AE26" s="22"/>
    </row>
    <row r="27" spans="2:31" ht="15" customHeight="1">
      <c r="B27" s="5"/>
      <c r="C27" s="279"/>
      <c r="D27" s="279"/>
      <c r="E27" s="6"/>
      <c r="F27" s="286"/>
      <c r="G27" s="286"/>
      <c r="H27" s="286"/>
      <c r="I27" s="281" t="s">
        <v>15</v>
      </c>
      <c r="J27" s="281"/>
      <c r="K27" s="281"/>
      <c r="L27" s="281"/>
      <c r="M27" s="275" t="s">
        <v>90</v>
      </c>
      <c r="N27" s="276"/>
      <c r="O27" s="276"/>
      <c r="P27" s="277"/>
      <c r="Q27" s="250" t="s">
        <v>53</v>
      </c>
      <c r="R27" s="251"/>
      <c r="S27" s="278"/>
      <c r="T27" s="280"/>
      <c r="U27" s="280"/>
      <c r="V27" s="280"/>
      <c r="W27" s="280"/>
      <c r="X27" s="11"/>
      <c r="Y27" s="11"/>
      <c r="Z27" s="11"/>
      <c r="AA27" s="11"/>
      <c r="AE27" s="22"/>
    </row>
    <row r="28" spans="2:31" ht="15" customHeight="1" thickBot="1">
      <c r="B28" s="8" t="s">
        <v>16</v>
      </c>
      <c r="C28" s="284"/>
      <c r="D28" s="284"/>
      <c r="E28" s="9"/>
      <c r="F28" s="287"/>
      <c r="G28" s="287"/>
      <c r="H28" s="287"/>
      <c r="I28" s="288" t="s">
        <v>16</v>
      </c>
      <c r="J28" s="288"/>
      <c r="K28" s="288"/>
      <c r="L28" s="288"/>
      <c r="M28" s="289" t="s">
        <v>91</v>
      </c>
      <c r="N28" s="290"/>
      <c r="O28" s="290"/>
      <c r="P28" s="291"/>
      <c r="Q28" s="284"/>
      <c r="R28" s="284"/>
      <c r="S28" s="284"/>
      <c r="T28" s="285"/>
      <c r="U28" s="285"/>
      <c r="V28" s="285"/>
      <c r="W28" s="285"/>
      <c r="X28" s="11"/>
      <c r="Y28" s="11"/>
      <c r="Z28" s="11"/>
      <c r="AA28" s="11"/>
      <c r="AE28" s="22"/>
    </row>
    <row r="29" ht="15" customHeight="1">
      <c r="AE29" s="22"/>
    </row>
    <row r="30" ht="12.75">
      <c r="AE30" s="22"/>
    </row>
    <row r="31" ht="12.75">
      <c r="AE31" s="22"/>
    </row>
    <row r="32" ht="12.75">
      <c r="AE32" s="22"/>
    </row>
    <row r="33" ht="12.75">
      <c r="AE33" s="22"/>
    </row>
    <row r="34" ht="12.75">
      <c r="AE34" s="22"/>
    </row>
    <row r="35" ht="12.75">
      <c r="AE35" s="22"/>
    </row>
    <row r="36" ht="12.75">
      <c r="AE36" s="22"/>
    </row>
    <row r="37" ht="12.75">
      <c r="AE37" s="22"/>
    </row>
    <row r="38" ht="12.75">
      <c r="AE38" s="22"/>
    </row>
    <row r="39" ht="12.75">
      <c r="AE39" s="22"/>
    </row>
    <row r="40" ht="12.75">
      <c r="AE40" s="22"/>
    </row>
    <row r="41" ht="12.75">
      <c r="AE41" s="22"/>
    </row>
    <row r="42" ht="12.75">
      <c r="AE42" s="22"/>
    </row>
    <row r="43" ht="12.75">
      <c r="AE43" s="22"/>
    </row>
  </sheetData>
  <sheetProtection/>
  <mergeCells count="64">
    <mergeCell ref="C28:D28"/>
    <mergeCell ref="F28:H28"/>
    <mergeCell ref="I28:L28"/>
    <mergeCell ref="M28:P28"/>
    <mergeCell ref="Q26:S26"/>
    <mergeCell ref="T26:W26"/>
    <mergeCell ref="C27:D27"/>
    <mergeCell ref="F27:H27"/>
    <mergeCell ref="I27:L27"/>
    <mergeCell ref="M27:P27"/>
    <mergeCell ref="Q28:S28"/>
    <mergeCell ref="T28:W28"/>
    <mergeCell ref="Q27:S27"/>
    <mergeCell ref="T27:W27"/>
    <mergeCell ref="Q25:S25"/>
    <mergeCell ref="T25:W25"/>
    <mergeCell ref="C26:D26"/>
    <mergeCell ref="F26:H26"/>
    <mergeCell ref="C25:D25"/>
    <mergeCell ref="F25:H25"/>
    <mergeCell ref="I25:L25"/>
    <mergeCell ref="M25:P25"/>
    <mergeCell ref="I26:L26"/>
    <mergeCell ref="M26:P26"/>
    <mergeCell ref="C24:D24"/>
    <mergeCell ref="F24:H24"/>
    <mergeCell ref="I24:L24"/>
    <mergeCell ref="M24:P24"/>
    <mergeCell ref="Q24:S24"/>
    <mergeCell ref="T24:W24"/>
    <mergeCell ref="T22:W22"/>
    <mergeCell ref="C23:D23"/>
    <mergeCell ref="F23:H23"/>
    <mergeCell ref="I23:L23"/>
    <mergeCell ref="M23:P23"/>
    <mergeCell ref="Q23:S23"/>
    <mergeCell ref="T23:W23"/>
    <mergeCell ref="C22:D22"/>
    <mergeCell ref="F22:H22"/>
    <mergeCell ref="I22:L22"/>
    <mergeCell ref="M22:P22"/>
    <mergeCell ref="Q22:S22"/>
    <mergeCell ref="AC6:AC7"/>
    <mergeCell ref="C21:D21"/>
    <mergeCell ref="F21:H21"/>
    <mergeCell ref="I21:L21"/>
    <mergeCell ref="M21:P21"/>
    <mergeCell ref="Q21:S21"/>
    <mergeCell ref="T21:W21"/>
    <mergeCell ref="L6:O6"/>
    <mergeCell ref="T6:Y6"/>
    <mergeCell ref="Z6:Z7"/>
    <mergeCell ref="AA6:AA7"/>
    <mergeCell ref="A1:J1"/>
    <mergeCell ref="A2:J2"/>
    <mergeCell ref="A3:B4"/>
    <mergeCell ref="A6:A7"/>
    <mergeCell ref="B6:B7"/>
    <mergeCell ref="P6:P7"/>
    <mergeCell ref="Q6:S6"/>
    <mergeCell ref="E6:E7"/>
    <mergeCell ref="F6:F7"/>
    <mergeCell ref="C6:C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PageLayoutView="0" workbookViewId="0" topLeftCell="A1">
      <selection activeCell="Q18" sqref="Q18:S1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hidden="1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hidden="1" customWidth="1"/>
    <col min="28" max="28" width="0" style="0" hidden="1" customWidth="1"/>
    <col min="30" max="30" width="3.875" style="0" customWidth="1"/>
    <col min="31" max="31" width="7.00390625" style="0" customWidth="1"/>
  </cols>
  <sheetData>
    <row r="1" spans="1:27" ht="15" customHeight="1">
      <c r="A1" s="255" t="s">
        <v>135</v>
      </c>
      <c r="B1" s="255"/>
      <c r="C1" s="255"/>
      <c r="D1" s="255"/>
      <c r="E1" s="255"/>
      <c r="F1" s="255"/>
      <c r="G1" s="255"/>
      <c r="H1" s="255"/>
      <c r="I1" s="255"/>
      <c r="J1" s="25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" customHeight="1">
      <c r="A2" s="255" t="s">
        <v>132</v>
      </c>
      <c r="B2" s="255"/>
      <c r="C2" s="255"/>
      <c r="D2" s="255"/>
      <c r="E2" s="255"/>
      <c r="F2" s="255"/>
      <c r="G2" s="255"/>
      <c r="H2" s="255"/>
      <c r="I2" s="255"/>
      <c r="J2" s="25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4" ht="19.5" customHeight="1">
      <c r="A3" s="256" t="s">
        <v>55</v>
      </c>
      <c r="B3" s="256"/>
      <c r="C3" s="12"/>
      <c r="D3" s="1"/>
      <c r="E3" s="1"/>
      <c r="F3" s="1"/>
      <c r="G3" s="1"/>
      <c r="H3" s="1"/>
      <c r="I3" s="1"/>
      <c r="J3" s="1"/>
      <c r="K3" s="1"/>
      <c r="L3" s="35"/>
      <c r="M3" s="1"/>
      <c r="N3" s="1"/>
      <c r="O3" s="1"/>
      <c r="P3" s="20"/>
      <c r="Q3" s="18"/>
      <c r="R3" s="19"/>
      <c r="S3" s="1"/>
      <c r="T3" s="1"/>
      <c r="U3" s="1"/>
      <c r="V3" s="1"/>
      <c r="W3" s="1"/>
      <c r="X3" s="1"/>
    </row>
    <row r="4" spans="1:24" ht="19.5" customHeight="1">
      <c r="A4" s="256"/>
      <c r="B4" s="256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"/>
      <c r="Q4" s="23"/>
      <c r="R4" s="20"/>
      <c r="S4" s="1"/>
      <c r="T4" s="1"/>
      <c r="U4" s="1"/>
      <c r="V4" s="1"/>
      <c r="W4" s="1"/>
      <c r="X4" s="1"/>
    </row>
    <row r="5" spans="28:29" ht="12" customHeight="1" thickBot="1">
      <c r="AB5" s="2"/>
      <c r="AC5" s="2"/>
    </row>
    <row r="6" spans="1:31" s="37" customFormat="1" ht="15" customHeight="1" thickBot="1">
      <c r="A6" s="257" t="s">
        <v>1</v>
      </c>
      <c r="B6" s="252" t="s">
        <v>2</v>
      </c>
      <c r="C6" s="252" t="s">
        <v>0</v>
      </c>
      <c r="D6" s="252" t="s">
        <v>3</v>
      </c>
      <c r="E6" s="252" t="s">
        <v>4</v>
      </c>
      <c r="F6" s="252" t="s">
        <v>5</v>
      </c>
      <c r="G6" s="13" t="s">
        <v>52</v>
      </c>
      <c r="H6" s="13" t="s">
        <v>21</v>
      </c>
      <c r="I6" s="14" t="s">
        <v>22</v>
      </c>
      <c r="J6" s="30" t="s">
        <v>23</v>
      </c>
      <c r="K6" s="30" t="s">
        <v>34</v>
      </c>
      <c r="L6" s="268" t="s">
        <v>51</v>
      </c>
      <c r="M6" s="269"/>
      <c r="N6" s="269"/>
      <c r="O6" s="270"/>
      <c r="P6" s="259" t="s">
        <v>35</v>
      </c>
      <c r="Q6" s="261" t="s">
        <v>24</v>
      </c>
      <c r="R6" s="261"/>
      <c r="S6" s="262"/>
      <c r="T6" s="271" t="s">
        <v>48</v>
      </c>
      <c r="U6" s="272"/>
      <c r="V6" s="272"/>
      <c r="W6" s="272"/>
      <c r="X6" s="272"/>
      <c r="Y6" s="272"/>
      <c r="Z6" s="259" t="s">
        <v>49</v>
      </c>
      <c r="AA6" s="254"/>
      <c r="AB6" s="36"/>
      <c r="AC6" s="263" t="s">
        <v>39</v>
      </c>
      <c r="AE6" s="38"/>
    </row>
    <row r="7" spans="1:31" s="37" customFormat="1" ht="15" customHeight="1" thickBot="1">
      <c r="A7" s="257"/>
      <c r="B7" s="252"/>
      <c r="C7" s="252"/>
      <c r="D7" s="252"/>
      <c r="E7" s="252"/>
      <c r="F7" s="252"/>
      <c r="G7" s="15" t="s">
        <v>25</v>
      </c>
      <c r="H7" s="15" t="s">
        <v>36</v>
      </c>
      <c r="I7" s="15" t="s">
        <v>26</v>
      </c>
      <c r="J7" s="33" t="s">
        <v>50</v>
      </c>
      <c r="K7" s="32">
        <f>(AVERAGE(G8:G15)*POWER(AVERAGE(H8:H15),1/2))/POWER(AVERAGE(I8:I15),1/3)</f>
        <v>425.0079339737098</v>
      </c>
      <c r="L7" s="39" t="s">
        <v>8</v>
      </c>
      <c r="M7" s="39" t="s">
        <v>9</v>
      </c>
      <c r="N7" s="39" t="s">
        <v>10</v>
      </c>
      <c r="O7" s="16" t="s">
        <v>7</v>
      </c>
      <c r="P7" s="259"/>
      <c r="Q7" s="16" t="s">
        <v>27</v>
      </c>
      <c r="R7" s="16" t="s">
        <v>28</v>
      </c>
      <c r="S7" s="17" t="s">
        <v>29</v>
      </c>
      <c r="T7" s="78" t="s">
        <v>42</v>
      </c>
      <c r="U7" s="74" t="s">
        <v>43</v>
      </c>
      <c r="V7" s="75" t="s">
        <v>44</v>
      </c>
      <c r="W7" s="75" t="s">
        <v>47</v>
      </c>
      <c r="X7" s="75" t="s">
        <v>45</v>
      </c>
      <c r="Y7" s="75" t="s">
        <v>46</v>
      </c>
      <c r="Z7" s="260"/>
      <c r="AA7" s="292"/>
      <c r="AB7" s="36"/>
      <c r="AC7" s="263"/>
      <c r="AE7" s="38"/>
    </row>
    <row r="8" spans="1:31" ht="15" customHeight="1">
      <c r="A8" s="94">
        <v>1</v>
      </c>
      <c r="B8" s="90" t="s">
        <v>83</v>
      </c>
      <c r="C8" s="91" t="s">
        <v>33</v>
      </c>
      <c r="D8" s="92" t="s">
        <v>64</v>
      </c>
      <c r="E8" s="93" t="s">
        <v>68</v>
      </c>
      <c r="F8" s="57" t="s">
        <v>30</v>
      </c>
      <c r="G8" s="89">
        <v>995.8</v>
      </c>
      <c r="H8" s="61">
        <v>0.724</v>
      </c>
      <c r="I8" s="61">
        <v>20.4</v>
      </c>
      <c r="J8" s="80">
        <f aca="true" t="shared" si="0" ref="J8:J15">G8*SQRT(H8)/(456*POWER(I8,1/3))</f>
        <v>0.680037987169383</v>
      </c>
      <c r="K8" s="81">
        <f aca="true" t="shared" si="1" ref="K8:K15">ROUND(IF(J8&gt;1,J8/J8^(2*LOG10(J8)),J8*J8^(2*LOG10(J8))),5)</f>
        <v>0.77379</v>
      </c>
      <c r="L8" s="45"/>
      <c r="M8" s="45"/>
      <c r="N8" s="45"/>
      <c r="O8" s="71">
        <v>91.667</v>
      </c>
      <c r="P8" s="82">
        <f aca="true" t="shared" si="2" ref="P8:P15">K8-(O8/200)</f>
        <v>0.315455</v>
      </c>
      <c r="Q8" s="46">
        <v>4788</v>
      </c>
      <c r="R8" s="46">
        <v>3480</v>
      </c>
      <c r="S8" s="76">
        <v>2332</v>
      </c>
      <c r="T8" s="134">
        <f aca="true" t="shared" si="3" ref="T8:T15">P8*Q8</f>
        <v>1510.39854</v>
      </c>
      <c r="U8" s="248">
        <f aca="true" t="shared" si="4" ref="U8:U15">ROUND((MIN($T$8:$T$15)/T8)*50,3)</f>
        <v>41.064</v>
      </c>
      <c r="V8" s="136">
        <f aca="true" t="shared" si="5" ref="V8:V15">P8*R8</f>
        <v>1097.7834</v>
      </c>
      <c r="W8" s="135">
        <f aca="true" t="shared" si="6" ref="W8:W15">ROUND((MIN($V$8:$V$15)/V8)*50,3)</f>
        <v>48.475</v>
      </c>
      <c r="X8" s="136">
        <f aca="true" t="shared" si="7" ref="X8:X15">P8*S8</f>
        <v>735.6410599999999</v>
      </c>
      <c r="Y8" s="135">
        <f aca="true" t="shared" si="8" ref="Y8:Y15">ROUND((MIN($X$8:$X$15)/X8)*50,3)</f>
        <v>50</v>
      </c>
      <c r="Z8" s="182">
        <f aca="true" t="shared" si="9" ref="Z8:Z15">ROUND(O8+U8+W8+Y8-(MIN(U8,W8,Y8)),3)</f>
        <v>190.142</v>
      </c>
      <c r="AA8" s="183"/>
      <c r="AB8" s="2"/>
      <c r="AC8" s="168">
        <f aca="true" t="shared" si="10" ref="AC8:AC15">MIN(U8,W8,Y8)</f>
        <v>41.064</v>
      </c>
      <c r="AE8" s="22"/>
    </row>
    <row r="9" spans="1:31" ht="15" customHeight="1">
      <c r="A9" s="211">
        <v>2</v>
      </c>
      <c r="B9" s="166" t="s">
        <v>118</v>
      </c>
      <c r="C9" s="55" t="s">
        <v>121</v>
      </c>
      <c r="D9" s="160" t="s">
        <v>122</v>
      </c>
      <c r="E9" s="149" t="s">
        <v>126</v>
      </c>
      <c r="F9" s="58" t="s">
        <v>129</v>
      </c>
      <c r="G9" s="192">
        <v>975</v>
      </c>
      <c r="H9" s="195">
        <v>0.9410000000000001</v>
      </c>
      <c r="I9" s="195">
        <v>12</v>
      </c>
      <c r="J9" s="85">
        <f t="shared" si="0"/>
        <v>0.9059568284327967</v>
      </c>
      <c r="K9" s="86">
        <f t="shared" si="1"/>
        <v>0.91367</v>
      </c>
      <c r="L9" s="50"/>
      <c r="M9" s="50"/>
      <c r="N9" s="50"/>
      <c r="O9" s="246">
        <v>92</v>
      </c>
      <c r="P9" s="83">
        <f t="shared" si="2"/>
        <v>0.45366999999999996</v>
      </c>
      <c r="Q9" s="51">
        <v>2981</v>
      </c>
      <c r="R9" s="51">
        <v>2346</v>
      </c>
      <c r="S9" s="77">
        <v>2132</v>
      </c>
      <c r="T9" s="134">
        <f t="shared" si="3"/>
        <v>1352.3902699999999</v>
      </c>
      <c r="U9" s="135">
        <f t="shared" si="4"/>
        <v>45.862</v>
      </c>
      <c r="V9" s="136">
        <f t="shared" si="5"/>
        <v>1064.30982</v>
      </c>
      <c r="W9" s="135">
        <f t="shared" si="6"/>
        <v>50</v>
      </c>
      <c r="X9" s="136">
        <f t="shared" si="7"/>
        <v>967.22444</v>
      </c>
      <c r="Y9" s="248">
        <f t="shared" si="8"/>
        <v>38.028</v>
      </c>
      <c r="Z9" s="182">
        <f t="shared" si="9"/>
        <v>187.862</v>
      </c>
      <c r="AA9" s="183"/>
      <c r="AB9" s="2"/>
      <c r="AC9" s="168">
        <f t="shared" si="10"/>
        <v>38.028</v>
      </c>
      <c r="AE9" s="22"/>
    </row>
    <row r="10" spans="1:31" ht="15" customHeight="1">
      <c r="A10" s="213">
        <v>3</v>
      </c>
      <c r="B10" s="185" t="s">
        <v>114</v>
      </c>
      <c r="C10" s="54" t="s">
        <v>115</v>
      </c>
      <c r="D10" s="53" t="s">
        <v>57</v>
      </c>
      <c r="E10" s="88" t="s">
        <v>67</v>
      </c>
      <c r="F10" s="58" t="s">
        <v>18</v>
      </c>
      <c r="G10" s="60">
        <v>1010</v>
      </c>
      <c r="H10" s="151" t="s">
        <v>116</v>
      </c>
      <c r="I10" s="151" t="s">
        <v>117</v>
      </c>
      <c r="J10" s="83">
        <f t="shared" si="0"/>
        <v>0.8338817291464622</v>
      </c>
      <c r="K10" s="84">
        <f t="shared" si="1"/>
        <v>0.85813</v>
      </c>
      <c r="L10" s="50"/>
      <c r="M10" s="50"/>
      <c r="N10" s="50"/>
      <c r="O10" s="141">
        <v>85.333</v>
      </c>
      <c r="P10" s="83">
        <f t="shared" si="2"/>
        <v>0.43146499999999993</v>
      </c>
      <c r="Q10" s="51">
        <v>2875</v>
      </c>
      <c r="R10" s="51">
        <v>7032</v>
      </c>
      <c r="S10" s="77">
        <v>2293</v>
      </c>
      <c r="T10" s="134">
        <f t="shared" si="3"/>
        <v>1240.4618749999997</v>
      </c>
      <c r="U10" s="135">
        <f t="shared" si="4"/>
        <v>50</v>
      </c>
      <c r="V10" s="136">
        <f t="shared" si="5"/>
        <v>3034.0618799999997</v>
      </c>
      <c r="W10" s="248">
        <f t="shared" si="6"/>
        <v>17.539</v>
      </c>
      <c r="X10" s="136">
        <f t="shared" si="7"/>
        <v>989.3492449999999</v>
      </c>
      <c r="Y10" s="135">
        <f t="shared" si="8"/>
        <v>37.178</v>
      </c>
      <c r="Z10" s="182">
        <f t="shared" si="9"/>
        <v>172.511</v>
      </c>
      <c r="AA10" s="183"/>
      <c r="AB10" s="2"/>
      <c r="AC10" s="168">
        <f t="shared" si="10"/>
        <v>17.539</v>
      </c>
      <c r="AE10" s="22"/>
    </row>
    <row r="11" spans="1:31" ht="15" customHeight="1">
      <c r="A11" s="212">
        <v>4</v>
      </c>
      <c r="B11" s="167" t="s">
        <v>119</v>
      </c>
      <c r="C11" s="161" t="s">
        <v>123</v>
      </c>
      <c r="D11" s="247" t="s">
        <v>124</v>
      </c>
      <c r="E11" s="188" t="s">
        <v>127</v>
      </c>
      <c r="F11" s="191" t="s">
        <v>18</v>
      </c>
      <c r="G11" s="193">
        <v>805</v>
      </c>
      <c r="H11" s="196">
        <v>0.59</v>
      </c>
      <c r="I11" s="196">
        <v>4.2</v>
      </c>
      <c r="J11" s="121">
        <f t="shared" si="0"/>
        <v>0.8404410952575041</v>
      </c>
      <c r="K11" s="122">
        <f t="shared" si="1"/>
        <v>0.86279</v>
      </c>
      <c r="L11" s="50"/>
      <c r="M11" s="50"/>
      <c r="N11" s="50"/>
      <c r="O11" s="73">
        <v>72</v>
      </c>
      <c r="P11" s="121">
        <f t="shared" si="2"/>
        <v>0.50279</v>
      </c>
      <c r="Q11" s="51">
        <v>2738</v>
      </c>
      <c r="R11" s="51">
        <v>2492</v>
      </c>
      <c r="S11" s="77">
        <v>2209</v>
      </c>
      <c r="T11" s="134">
        <f t="shared" si="3"/>
        <v>1376.6390199999998</v>
      </c>
      <c r="U11" s="135">
        <f t="shared" si="4"/>
        <v>45.054</v>
      </c>
      <c r="V11" s="136">
        <f t="shared" si="5"/>
        <v>1252.9526799999999</v>
      </c>
      <c r="W11" s="135">
        <f t="shared" si="6"/>
        <v>42.472</v>
      </c>
      <c r="X11" s="136">
        <f t="shared" si="7"/>
        <v>1110.66311</v>
      </c>
      <c r="Y11" s="248">
        <f t="shared" si="8"/>
        <v>33.117</v>
      </c>
      <c r="Z11" s="182">
        <f t="shared" si="9"/>
        <v>159.526</v>
      </c>
      <c r="AA11" s="183"/>
      <c r="AB11" s="2"/>
      <c r="AC11" s="168">
        <f t="shared" si="10"/>
        <v>33.117</v>
      </c>
      <c r="AE11" s="22"/>
    </row>
    <row r="12" spans="1:31" ht="15" customHeight="1">
      <c r="A12" s="213">
        <v>5</v>
      </c>
      <c r="B12" s="155" t="s">
        <v>80</v>
      </c>
      <c r="C12" s="52" t="s">
        <v>60</v>
      </c>
      <c r="D12" s="138" t="s">
        <v>61</v>
      </c>
      <c r="E12" s="190" t="s">
        <v>65</v>
      </c>
      <c r="F12" s="95">
        <v>0.05555555555555555</v>
      </c>
      <c r="G12" s="59">
        <v>1300</v>
      </c>
      <c r="H12" s="59">
        <v>2</v>
      </c>
      <c r="I12" s="194">
        <v>30</v>
      </c>
      <c r="J12" s="139">
        <f t="shared" si="0"/>
        <v>1.2975370150931986</v>
      </c>
      <c r="K12" s="86">
        <f t="shared" si="1"/>
        <v>1.22328</v>
      </c>
      <c r="L12" s="140"/>
      <c r="M12" s="140"/>
      <c r="N12" s="140"/>
      <c r="O12" s="141">
        <v>87.667</v>
      </c>
      <c r="P12" s="139">
        <f t="shared" si="2"/>
        <v>0.7849449999999999</v>
      </c>
      <c r="Q12" s="142">
        <v>2234</v>
      </c>
      <c r="R12" s="142">
        <v>2192</v>
      </c>
      <c r="S12" s="143">
        <v>1647</v>
      </c>
      <c r="T12" s="134">
        <f t="shared" si="3"/>
        <v>1753.5671299999997</v>
      </c>
      <c r="U12" s="135">
        <f t="shared" si="4"/>
        <v>35.37</v>
      </c>
      <c r="V12" s="136">
        <f t="shared" si="5"/>
        <v>1720.5994399999997</v>
      </c>
      <c r="W12" s="135">
        <f t="shared" si="6"/>
        <v>30.928</v>
      </c>
      <c r="X12" s="136">
        <f t="shared" si="7"/>
        <v>1292.8044149999998</v>
      </c>
      <c r="Y12" s="248">
        <f t="shared" si="8"/>
        <v>28.451</v>
      </c>
      <c r="Z12" s="182">
        <f t="shared" si="9"/>
        <v>153.965</v>
      </c>
      <c r="AA12" s="183"/>
      <c r="AB12" s="2"/>
      <c r="AC12" s="168">
        <f t="shared" si="10"/>
        <v>28.451</v>
      </c>
      <c r="AE12" s="22"/>
    </row>
    <row r="13" spans="1:31" ht="15" customHeight="1">
      <c r="A13" s="49">
        <v>6</v>
      </c>
      <c r="B13" s="184" t="s">
        <v>82</v>
      </c>
      <c r="C13" s="52" t="s">
        <v>37</v>
      </c>
      <c r="D13" s="186" t="s">
        <v>63</v>
      </c>
      <c r="E13" s="187" t="s">
        <v>130</v>
      </c>
      <c r="F13" s="137" t="s">
        <v>69</v>
      </c>
      <c r="G13" s="59">
        <v>1050</v>
      </c>
      <c r="H13" s="178">
        <v>1.14</v>
      </c>
      <c r="I13" s="178">
        <v>17.6</v>
      </c>
      <c r="J13" s="129">
        <f t="shared" si="0"/>
        <v>0.9451614345741861</v>
      </c>
      <c r="K13" s="130">
        <f t="shared" si="1"/>
        <v>0.94778</v>
      </c>
      <c r="L13" s="131"/>
      <c r="M13" s="131"/>
      <c r="N13" s="131"/>
      <c r="O13" s="132">
        <v>91.333</v>
      </c>
      <c r="P13" s="129">
        <f t="shared" si="2"/>
        <v>0.49111499999999997</v>
      </c>
      <c r="Q13" s="133">
        <v>4784</v>
      </c>
      <c r="R13" s="133">
        <v>3402</v>
      </c>
      <c r="S13" s="180">
        <v>2452</v>
      </c>
      <c r="T13" s="134">
        <f t="shared" si="3"/>
        <v>2349.4941599999997</v>
      </c>
      <c r="U13" s="248">
        <f t="shared" si="4"/>
        <v>26.398</v>
      </c>
      <c r="V13" s="136">
        <f t="shared" si="5"/>
        <v>1670.7732299999998</v>
      </c>
      <c r="W13" s="135">
        <f t="shared" si="6"/>
        <v>31.851</v>
      </c>
      <c r="X13" s="136">
        <f t="shared" si="7"/>
        <v>1204.21398</v>
      </c>
      <c r="Y13" s="135">
        <f t="shared" si="8"/>
        <v>30.544</v>
      </c>
      <c r="Z13" s="182">
        <f t="shared" si="9"/>
        <v>153.728</v>
      </c>
      <c r="AA13" s="183"/>
      <c r="AB13" s="2"/>
      <c r="AC13" s="168">
        <f t="shared" si="10"/>
        <v>26.398</v>
      </c>
      <c r="AE13" s="22"/>
    </row>
    <row r="14" spans="1:31" ht="15" customHeight="1">
      <c r="A14" s="210">
        <v>7</v>
      </c>
      <c r="B14" s="118" t="s">
        <v>120</v>
      </c>
      <c r="C14" s="152" t="s">
        <v>125</v>
      </c>
      <c r="D14" s="162" t="s">
        <v>63</v>
      </c>
      <c r="E14" s="189" t="s">
        <v>128</v>
      </c>
      <c r="F14" s="153" t="s">
        <v>18</v>
      </c>
      <c r="G14" s="154">
        <v>900</v>
      </c>
      <c r="H14" s="61">
        <v>0.74</v>
      </c>
      <c r="I14" s="61">
        <v>8.5</v>
      </c>
      <c r="J14" s="129">
        <f t="shared" si="0"/>
        <v>0.8319308285209155</v>
      </c>
      <c r="K14" s="130">
        <f t="shared" si="1"/>
        <v>0.85676</v>
      </c>
      <c r="L14" s="131"/>
      <c r="M14" s="131"/>
      <c r="N14" s="131"/>
      <c r="O14" s="132">
        <v>76</v>
      </c>
      <c r="P14" s="129">
        <f t="shared" si="2"/>
        <v>0.47675999999999996</v>
      </c>
      <c r="Q14" s="133">
        <v>4820</v>
      </c>
      <c r="R14" s="133">
        <v>3227</v>
      </c>
      <c r="S14" s="180">
        <v>2415</v>
      </c>
      <c r="T14" s="134">
        <f t="shared" si="3"/>
        <v>2297.9831999999997</v>
      </c>
      <c r="U14" s="248">
        <f t="shared" si="4"/>
        <v>26.99</v>
      </c>
      <c r="V14" s="136">
        <f t="shared" si="5"/>
        <v>1538.50452</v>
      </c>
      <c r="W14" s="135">
        <f t="shared" si="6"/>
        <v>34.589</v>
      </c>
      <c r="X14" s="136">
        <f t="shared" si="7"/>
        <v>1151.3754</v>
      </c>
      <c r="Y14" s="135">
        <f t="shared" si="8"/>
        <v>31.946</v>
      </c>
      <c r="Z14" s="182">
        <f t="shared" si="9"/>
        <v>142.535</v>
      </c>
      <c r="AA14" s="183"/>
      <c r="AB14" s="2"/>
      <c r="AC14" s="168">
        <f t="shared" si="10"/>
        <v>26.99</v>
      </c>
      <c r="AE14" s="22"/>
    </row>
    <row r="15" spans="1:31" ht="15" customHeight="1" thickBot="1">
      <c r="A15" s="123">
        <v>8</v>
      </c>
      <c r="B15" s="197" t="s">
        <v>81</v>
      </c>
      <c r="C15" s="179" t="s">
        <v>62</v>
      </c>
      <c r="D15" s="198" t="s">
        <v>19</v>
      </c>
      <c r="E15" s="199" t="s">
        <v>66</v>
      </c>
      <c r="F15" s="124" t="s">
        <v>17</v>
      </c>
      <c r="G15" s="200">
        <v>1220</v>
      </c>
      <c r="H15" s="201">
        <v>1.23</v>
      </c>
      <c r="I15" s="202" t="s">
        <v>70</v>
      </c>
      <c r="J15" s="203">
        <f t="shared" si="0"/>
        <v>1.125979578191694</v>
      </c>
      <c r="K15" s="204">
        <f t="shared" si="1"/>
        <v>1.11229</v>
      </c>
      <c r="L15" s="205"/>
      <c r="M15" s="205"/>
      <c r="N15" s="205"/>
      <c r="O15" s="206">
        <v>92</v>
      </c>
      <c r="P15" s="203">
        <f t="shared" si="2"/>
        <v>0.65229</v>
      </c>
      <c r="Q15" s="207">
        <v>4943</v>
      </c>
      <c r="R15" s="207">
        <v>3070</v>
      </c>
      <c r="S15" s="207">
        <v>2367</v>
      </c>
      <c r="T15" s="125">
        <f t="shared" si="3"/>
        <v>3224.26947</v>
      </c>
      <c r="U15" s="249">
        <f t="shared" si="4"/>
        <v>19.236</v>
      </c>
      <c r="V15" s="126">
        <f t="shared" si="5"/>
        <v>2002.5303000000001</v>
      </c>
      <c r="W15" s="127">
        <f t="shared" si="6"/>
        <v>26.574</v>
      </c>
      <c r="X15" s="126">
        <f t="shared" si="7"/>
        <v>1543.97043</v>
      </c>
      <c r="Y15" s="181">
        <f t="shared" si="8"/>
        <v>23.823</v>
      </c>
      <c r="Z15" s="208">
        <f t="shared" si="9"/>
        <v>142.397</v>
      </c>
      <c r="AA15" s="209"/>
      <c r="AB15" s="2"/>
      <c r="AC15" s="168">
        <f t="shared" si="10"/>
        <v>19.236</v>
      </c>
      <c r="AE15" s="22"/>
    </row>
    <row r="16" ht="15" customHeight="1" thickBot="1">
      <c r="AE16" s="22"/>
    </row>
    <row r="17" spans="2:31" ht="15" customHeight="1">
      <c r="B17" s="3" t="s">
        <v>6</v>
      </c>
      <c r="C17" s="264" t="s">
        <v>2</v>
      </c>
      <c r="D17" s="264"/>
      <c r="E17" s="4" t="s">
        <v>0</v>
      </c>
      <c r="F17" s="265" t="s">
        <v>11</v>
      </c>
      <c r="G17" s="265"/>
      <c r="H17" s="265"/>
      <c r="I17" s="266" t="s">
        <v>12</v>
      </c>
      <c r="J17" s="266"/>
      <c r="K17" s="266"/>
      <c r="L17" s="266"/>
      <c r="M17" s="267" t="s">
        <v>2</v>
      </c>
      <c r="N17" s="267"/>
      <c r="O17" s="267"/>
      <c r="P17" s="267"/>
      <c r="Q17" s="264" t="s">
        <v>0</v>
      </c>
      <c r="R17" s="264"/>
      <c r="S17" s="264"/>
      <c r="T17" s="265" t="s">
        <v>11</v>
      </c>
      <c r="U17" s="265"/>
      <c r="V17" s="265"/>
      <c r="W17" s="265"/>
      <c r="X17" s="10"/>
      <c r="Y17" s="10"/>
      <c r="Z17" s="10"/>
      <c r="AA17" s="10"/>
      <c r="AE17" s="22"/>
    </row>
    <row r="18" spans="2:31" ht="15" customHeight="1">
      <c r="B18" s="5" t="s">
        <v>40</v>
      </c>
      <c r="C18" s="279" t="s">
        <v>93</v>
      </c>
      <c r="D18" s="279"/>
      <c r="E18" s="6"/>
      <c r="F18" s="273"/>
      <c r="G18" s="273"/>
      <c r="H18" s="273"/>
      <c r="I18" s="274" t="s">
        <v>13</v>
      </c>
      <c r="J18" s="274"/>
      <c r="K18" s="274"/>
      <c r="L18" s="274"/>
      <c r="M18" s="275" t="s">
        <v>131</v>
      </c>
      <c r="N18" s="276"/>
      <c r="O18" s="276"/>
      <c r="P18" s="277"/>
      <c r="Q18" s="250" t="s">
        <v>137</v>
      </c>
      <c r="R18" s="251"/>
      <c r="S18" s="278"/>
      <c r="T18" s="280"/>
      <c r="U18" s="280"/>
      <c r="V18" s="280"/>
      <c r="W18" s="280"/>
      <c r="X18" s="11"/>
      <c r="Y18" s="11"/>
      <c r="Z18" s="11"/>
      <c r="AA18" s="11"/>
      <c r="AE18" s="22"/>
    </row>
    <row r="19" spans="2:31" ht="15" customHeight="1">
      <c r="B19" s="7">
        <v>2</v>
      </c>
      <c r="C19" s="279"/>
      <c r="D19" s="279"/>
      <c r="E19" s="6"/>
      <c r="F19" s="273"/>
      <c r="G19" s="273"/>
      <c r="H19" s="273"/>
      <c r="I19" s="281" t="s">
        <v>14</v>
      </c>
      <c r="J19" s="281"/>
      <c r="K19" s="281"/>
      <c r="L19" s="281"/>
      <c r="M19" s="282" t="s">
        <v>56</v>
      </c>
      <c r="N19" s="282"/>
      <c r="O19" s="282"/>
      <c r="P19" s="282"/>
      <c r="Q19" s="279"/>
      <c r="R19" s="279"/>
      <c r="S19" s="279"/>
      <c r="T19" s="280"/>
      <c r="U19" s="280"/>
      <c r="V19" s="280"/>
      <c r="W19" s="280"/>
      <c r="X19" s="11"/>
      <c r="Y19" s="11"/>
      <c r="Z19" s="11"/>
      <c r="AA19" s="11"/>
      <c r="AE19" s="22"/>
    </row>
    <row r="20" spans="2:31" ht="15" customHeight="1">
      <c r="B20" s="7">
        <v>3</v>
      </c>
      <c r="C20" s="279"/>
      <c r="D20" s="279"/>
      <c r="E20" s="24"/>
      <c r="F20" s="273"/>
      <c r="G20" s="273"/>
      <c r="H20" s="273"/>
      <c r="I20" s="283"/>
      <c r="J20" s="283"/>
      <c r="K20" s="283"/>
      <c r="L20" s="283"/>
      <c r="M20" s="282" t="s">
        <v>92</v>
      </c>
      <c r="N20" s="282"/>
      <c r="O20" s="282"/>
      <c r="P20" s="282"/>
      <c r="Q20" s="279"/>
      <c r="R20" s="279"/>
      <c r="S20" s="279"/>
      <c r="T20" s="280"/>
      <c r="U20" s="280"/>
      <c r="V20" s="280"/>
      <c r="W20" s="280"/>
      <c r="X20" s="11"/>
      <c r="Y20" s="11"/>
      <c r="Z20" s="11"/>
      <c r="AA20" s="11"/>
      <c r="AE20" s="22"/>
    </row>
    <row r="21" spans="2:31" ht="15" customHeight="1">
      <c r="B21" s="5"/>
      <c r="C21" s="279"/>
      <c r="D21" s="279"/>
      <c r="E21" s="6"/>
      <c r="F21" s="273"/>
      <c r="G21" s="273"/>
      <c r="H21" s="273"/>
      <c r="I21" s="283"/>
      <c r="J21" s="283"/>
      <c r="K21" s="283"/>
      <c r="L21" s="283"/>
      <c r="M21" s="282"/>
      <c r="N21" s="282"/>
      <c r="O21" s="282"/>
      <c r="P21" s="282"/>
      <c r="Q21" s="279"/>
      <c r="R21" s="279"/>
      <c r="S21" s="279"/>
      <c r="T21" s="280"/>
      <c r="U21" s="280"/>
      <c r="V21" s="280"/>
      <c r="W21" s="280"/>
      <c r="X21" s="11"/>
      <c r="Y21" s="11"/>
      <c r="Z21" s="11"/>
      <c r="AA21" s="11"/>
      <c r="AE21" s="22"/>
    </row>
    <row r="22" spans="2:31" ht="15" customHeight="1">
      <c r="B22" s="5"/>
      <c r="C22" s="279"/>
      <c r="D22" s="279"/>
      <c r="E22" s="6"/>
      <c r="F22" s="273"/>
      <c r="G22" s="273"/>
      <c r="H22" s="273"/>
      <c r="I22" s="283"/>
      <c r="J22" s="283"/>
      <c r="K22" s="283"/>
      <c r="L22" s="283"/>
      <c r="M22" s="282"/>
      <c r="N22" s="282"/>
      <c r="O22" s="282"/>
      <c r="P22" s="282"/>
      <c r="Q22" s="279"/>
      <c r="R22" s="279"/>
      <c r="S22" s="279"/>
      <c r="T22" s="280"/>
      <c r="U22" s="280"/>
      <c r="V22" s="280"/>
      <c r="W22" s="280"/>
      <c r="X22" s="11"/>
      <c r="Y22" s="11"/>
      <c r="Z22" s="11"/>
      <c r="AA22" s="11"/>
      <c r="AE22" s="22"/>
    </row>
    <row r="23" spans="2:31" ht="15" customHeight="1">
      <c r="B23" s="5"/>
      <c r="C23" s="279"/>
      <c r="D23" s="279"/>
      <c r="E23" s="6"/>
      <c r="F23" s="286"/>
      <c r="G23" s="286"/>
      <c r="H23" s="286"/>
      <c r="I23" s="281" t="s">
        <v>15</v>
      </c>
      <c r="J23" s="281"/>
      <c r="K23" s="281"/>
      <c r="L23" s="281"/>
      <c r="M23" s="275" t="s">
        <v>90</v>
      </c>
      <c r="N23" s="276"/>
      <c r="O23" s="276"/>
      <c r="P23" s="277"/>
      <c r="Q23" s="250" t="s">
        <v>53</v>
      </c>
      <c r="R23" s="251"/>
      <c r="S23" s="278"/>
      <c r="T23" s="280"/>
      <c r="U23" s="280"/>
      <c r="V23" s="280"/>
      <c r="W23" s="280"/>
      <c r="X23" s="11"/>
      <c r="Y23" s="11"/>
      <c r="Z23" s="11"/>
      <c r="AA23" s="11"/>
      <c r="AE23" s="22"/>
    </row>
    <row r="24" spans="2:31" ht="15" customHeight="1" thickBot="1">
      <c r="B24" s="8" t="s">
        <v>16</v>
      </c>
      <c r="C24" s="284"/>
      <c r="D24" s="284"/>
      <c r="E24" s="9"/>
      <c r="F24" s="287"/>
      <c r="G24" s="287"/>
      <c r="H24" s="287"/>
      <c r="I24" s="288" t="s">
        <v>16</v>
      </c>
      <c r="J24" s="288"/>
      <c r="K24" s="288"/>
      <c r="L24" s="288"/>
      <c r="M24" s="289" t="s">
        <v>91</v>
      </c>
      <c r="N24" s="290"/>
      <c r="O24" s="290"/>
      <c r="P24" s="291"/>
      <c r="Q24" s="284"/>
      <c r="R24" s="284"/>
      <c r="S24" s="284"/>
      <c r="T24" s="285"/>
      <c r="U24" s="285"/>
      <c r="V24" s="285"/>
      <c r="W24" s="285"/>
      <c r="X24" s="11"/>
      <c r="Y24" s="11"/>
      <c r="Z24" s="11"/>
      <c r="AA24" s="11"/>
      <c r="AE24" s="22"/>
    </row>
    <row r="25" ht="15" customHeight="1">
      <c r="AE25" s="22"/>
    </row>
    <row r="26" ht="12.75">
      <c r="AE26" s="22"/>
    </row>
    <row r="27" ht="12.75">
      <c r="AE27" s="22"/>
    </row>
    <row r="28" ht="12.75">
      <c r="AE28" s="22"/>
    </row>
    <row r="29" ht="12.75">
      <c r="AE29" s="22"/>
    </row>
    <row r="30" ht="12.75">
      <c r="AE30" s="22"/>
    </row>
    <row r="31" ht="12.75">
      <c r="AE31" s="22"/>
    </row>
    <row r="32" ht="12.75">
      <c r="AE32" s="22"/>
    </row>
    <row r="33" ht="12.75">
      <c r="AE33" s="22"/>
    </row>
    <row r="34" ht="12.75">
      <c r="AE34" s="22"/>
    </row>
    <row r="35" ht="12.75">
      <c r="AE35" s="22"/>
    </row>
    <row r="36" ht="12.75">
      <c r="AE36" s="22"/>
    </row>
    <row r="37" ht="12.75">
      <c r="AE37" s="22"/>
    </row>
    <row r="38" ht="12.75">
      <c r="AE38" s="22"/>
    </row>
    <row r="39" ht="12.75">
      <c r="AE39" s="22"/>
    </row>
  </sheetData>
  <sheetProtection/>
  <mergeCells count="64">
    <mergeCell ref="C24:D24"/>
    <mergeCell ref="F24:H24"/>
    <mergeCell ref="I24:L24"/>
    <mergeCell ref="M24:P24"/>
    <mergeCell ref="Q22:S22"/>
    <mergeCell ref="T22:W22"/>
    <mergeCell ref="C23:D23"/>
    <mergeCell ref="F23:H23"/>
    <mergeCell ref="I23:L23"/>
    <mergeCell ref="M23:P23"/>
    <mergeCell ref="Q24:S24"/>
    <mergeCell ref="T24:W24"/>
    <mergeCell ref="Q23:S23"/>
    <mergeCell ref="T23:W23"/>
    <mergeCell ref="Q21:S21"/>
    <mergeCell ref="T21:W21"/>
    <mergeCell ref="C22:D22"/>
    <mergeCell ref="F22:H22"/>
    <mergeCell ref="C21:D21"/>
    <mergeCell ref="F21:H21"/>
    <mergeCell ref="I21:L21"/>
    <mergeCell ref="M21:P21"/>
    <mergeCell ref="I22:L22"/>
    <mergeCell ref="M22:P22"/>
    <mergeCell ref="C20:D20"/>
    <mergeCell ref="F20:H20"/>
    <mergeCell ref="I20:L20"/>
    <mergeCell ref="M20:P20"/>
    <mergeCell ref="Q20:S20"/>
    <mergeCell ref="T20:W20"/>
    <mergeCell ref="T18:W18"/>
    <mergeCell ref="C19:D19"/>
    <mergeCell ref="F19:H19"/>
    <mergeCell ref="I19:L19"/>
    <mergeCell ref="M19:P19"/>
    <mergeCell ref="Q19:S19"/>
    <mergeCell ref="T19:W19"/>
    <mergeCell ref="C18:D18"/>
    <mergeCell ref="F18:H18"/>
    <mergeCell ref="I18:L18"/>
    <mergeCell ref="M18:P18"/>
    <mergeCell ref="Q18:S18"/>
    <mergeCell ref="AC6:AC7"/>
    <mergeCell ref="C17:D17"/>
    <mergeCell ref="F17:H17"/>
    <mergeCell ref="I17:L17"/>
    <mergeCell ref="M17:P17"/>
    <mergeCell ref="Q17:S17"/>
    <mergeCell ref="T17:W17"/>
    <mergeCell ref="L6:O6"/>
    <mergeCell ref="T6:Y6"/>
    <mergeCell ref="Z6:Z7"/>
    <mergeCell ref="AA6:AA7"/>
    <mergeCell ref="A1:J1"/>
    <mergeCell ref="A2:J2"/>
    <mergeCell ref="A3:B4"/>
    <mergeCell ref="A6:A7"/>
    <mergeCell ref="B6:B7"/>
    <mergeCell ref="P6:P7"/>
    <mergeCell ref="Q6:S6"/>
    <mergeCell ref="E6:E7"/>
    <mergeCell ref="F6:F7"/>
    <mergeCell ref="C6:C7"/>
    <mergeCell ref="D6:D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XXX</cp:lastModifiedBy>
  <cp:lastPrinted>2013-07-20T08:27:30Z</cp:lastPrinted>
  <dcterms:created xsi:type="dcterms:W3CDTF">2005-07-31T10:02:30Z</dcterms:created>
  <dcterms:modified xsi:type="dcterms:W3CDTF">2013-07-23T21:04:41Z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