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520" windowHeight="4350" tabRatio="929"/>
  </bookViews>
  <sheets>
    <sheet name="Titulní strana" sheetId="66" r:id="rId1"/>
    <sheet name="F2-A jun" sheetId="59" r:id="rId2"/>
    <sheet name="F2-A sen" sheetId="60" r:id="rId3"/>
    <sheet name="F2-B sen" sheetId="61" r:id="rId4"/>
    <sheet name="F2-C sen" sheetId="62" r:id="rId5"/>
    <sheet name="F4-A jun" sheetId="63" r:id="rId6"/>
    <sheet name="F4-A sen" sheetId="64" r:id="rId7"/>
    <sheet name="F4-B jun" sheetId="56" r:id="rId8"/>
    <sheet name="F4-B sen" sheetId="57" r:id="rId9"/>
    <sheet name="F4-C jun" sheetId="65" r:id="rId10"/>
    <sheet name="F4-C sen" sheetId="58" r:id="rId11"/>
    <sheet name="F-DS" sheetId="55" r:id="rId12"/>
    <sheet name="NSS-A" sheetId="53" r:id="rId13"/>
    <sheet name="NSS-B" sheetId="54" r:id="rId14"/>
    <sheet name="Body do MiČR" sheetId="43" r:id="rId15"/>
    <sheet name="Seznam rozhodčích" sheetId="50" r:id="rId16"/>
    <sheet name="Seznam klubů" sheetId="51" r:id="rId17"/>
  </sheets>
  <definedNames>
    <definedName name="Excel_BuiltIn_Print_Area_10">#REF!</definedName>
    <definedName name="Excel_BuiltIn_Print_Area_12">#REF!</definedName>
    <definedName name="Excel_BuiltIn_Print_Area_14">#REF!</definedName>
    <definedName name="Excel_BuiltIn_Print_Area_16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8">#REF!</definedName>
    <definedName name="Excel_BuiltIn_Print_Area_9">#REF!</definedName>
    <definedName name="_xlnm.Print_Area" localSheetId="1">'F2-A jun'!$A$1:$P$19</definedName>
    <definedName name="_xlnm.Print_Area" localSheetId="2">'F2-A sen'!$A$1:$P$23</definedName>
    <definedName name="_xlnm.Print_Area" localSheetId="3" xml:space="preserve">          'F2-B sen'!$A$1:$P$21</definedName>
    <definedName name="_xlnm.Print_Area" localSheetId="4" xml:space="preserve">          'F2-C sen'!$A$1:$P$17</definedName>
    <definedName name="_xlnm.Print_Area" localSheetId="5">'F4-A jun'!$A$1:$K$37</definedName>
    <definedName name="_xlnm.Print_Area" localSheetId="6">'F4-A sen'!$A$1:$K$37</definedName>
    <definedName name="_xlnm.Print_Area" localSheetId="7" xml:space="preserve">          'F4-B jun'!$A$1:$P$21</definedName>
    <definedName name="_xlnm.Print_Area" localSheetId="8" xml:space="preserve">          'F4-B sen'!$A$1:$P$18</definedName>
    <definedName name="_xlnm.Print_Area" localSheetId="9" xml:space="preserve">          'F4-C jun'!$A$1:$P$20</definedName>
    <definedName name="_xlnm.Print_Area" localSheetId="10" xml:space="preserve">          'F4-C sen'!$A$1:$P$19</definedName>
    <definedName name="_xlnm.Print_Area" localSheetId="11">'F-DS'!$A$1:$U$24</definedName>
    <definedName name="_xlnm.Print_Area" localSheetId="12">'NSS-A'!$A$1:$Z$31</definedName>
    <definedName name="_xlnm.Print_Area" localSheetId="13">'NSS-B'!$A$1:$Z$21</definedName>
    <definedName name="_xlnm.Print_Area" localSheetId="15">'Seznam rozhodčích'!$A$2:$I$10</definedName>
    <definedName name="_xlnm.Print_Area" localSheetId="0">'Titulní strana'!$A$1:$E$53</definedName>
  </definedNames>
  <calcPr calcId="125725"/>
</workbook>
</file>

<file path=xl/calcChain.xml><?xml version="1.0" encoding="utf-8"?>
<calcChain xmlns="http://schemas.openxmlformats.org/spreadsheetml/2006/main">
  <c r="U13" i="55"/>
  <c r="R15"/>
  <c r="N15"/>
  <c r="J15"/>
  <c r="K7" i="53"/>
  <c r="J16" s="1"/>
  <c r="K16" s="1"/>
  <c r="Z18"/>
  <c r="Z17"/>
  <c r="Z16"/>
  <c r="Z14"/>
  <c r="Z13"/>
  <c r="Z12"/>
  <c r="Z11"/>
  <c r="Z19"/>
  <c r="Z15"/>
  <c r="Z20"/>
  <c r="Z10"/>
  <c r="O15"/>
  <c r="Z10" i="54"/>
  <c r="O8"/>
  <c r="Z9"/>
  <c r="O9"/>
  <c r="U12" i="55"/>
  <c r="R13"/>
  <c r="N13"/>
  <c r="J13"/>
  <c r="U11"/>
  <c r="R11"/>
  <c r="N11"/>
  <c r="J11"/>
  <c r="S11" s="1"/>
  <c r="P10" i="58"/>
  <c r="P9"/>
  <c r="N8"/>
  <c r="J8"/>
  <c r="P9" i="56"/>
  <c r="N10"/>
  <c r="J10"/>
  <c r="J10" i="61"/>
  <c r="N10"/>
  <c r="P9"/>
  <c r="J12"/>
  <c r="N12"/>
  <c r="P10"/>
  <c r="N12" i="60"/>
  <c r="O12" s="1"/>
  <c r="N10"/>
  <c r="P12"/>
  <c r="N14"/>
  <c r="J14"/>
  <c r="P13"/>
  <c r="N13"/>
  <c r="J13"/>
  <c r="P9" i="59"/>
  <c r="N10"/>
  <c r="O10" s="1"/>
  <c r="J10"/>
  <c r="M18" i="63"/>
  <c r="K18"/>
  <c r="I28"/>
  <c r="J8" i="59"/>
  <c r="J9"/>
  <c r="J11" i="61"/>
  <c r="J9"/>
  <c r="J8"/>
  <c r="O10" i="54"/>
  <c r="O12"/>
  <c r="O18" i="53"/>
  <c r="O16"/>
  <c r="O19"/>
  <c r="N14" i="55"/>
  <c r="J14"/>
  <c r="N10"/>
  <c r="J10"/>
  <c r="N8"/>
  <c r="J8"/>
  <c r="S8" s="1"/>
  <c r="N12"/>
  <c r="S12" s="1"/>
  <c r="J12"/>
  <c r="J10" i="58"/>
  <c r="J9"/>
  <c r="J9" i="57"/>
  <c r="J8" i="56"/>
  <c r="J9"/>
  <c r="J12"/>
  <c r="J8" i="62"/>
  <c r="J8" i="60"/>
  <c r="J10"/>
  <c r="J9" i="65"/>
  <c r="J10"/>
  <c r="N10"/>
  <c r="O10" s="1"/>
  <c r="P8"/>
  <c r="J8"/>
  <c r="N8"/>
  <c r="P9"/>
  <c r="J11"/>
  <c r="N11"/>
  <c r="P10"/>
  <c r="N9"/>
  <c r="P11"/>
  <c r="K7" i="54"/>
  <c r="J11" s="1"/>
  <c r="K11" s="1"/>
  <c r="M26" i="64"/>
  <c r="K22"/>
  <c r="I28"/>
  <c r="P8" i="56"/>
  <c r="N12"/>
  <c r="P8" i="58"/>
  <c r="N10"/>
  <c r="Z12" i="54"/>
  <c r="Z11"/>
  <c r="Z8"/>
  <c r="Z8" i="53"/>
  <c r="Z21"/>
  <c r="Z9"/>
  <c r="U9" i="55"/>
  <c r="U8"/>
  <c r="U15"/>
  <c r="U14"/>
  <c r="U10"/>
  <c r="P9" i="57"/>
  <c r="P12" i="56"/>
  <c r="P11"/>
  <c r="K10" i="64"/>
  <c r="K9"/>
  <c r="K11"/>
  <c r="K14"/>
  <c r="K8"/>
  <c r="K27"/>
  <c r="K12"/>
  <c r="K18"/>
  <c r="K26"/>
  <c r="K15"/>
  <c r="K17"/>
  <c r="K16"/>
  <c r="K23"/>
  <c r="K21"/>
  <c r="K24"/>
  <c r="K20"/>
  <c r="K19"/>
  <c r="K25"/>
  <c r="K13"/>
  <c r="K28"/>
  <c r="K15" i="63"/>
  <c r="K11"/>
  <c r="K27"/>
  <c r="K22"/>
  <c r="K23"/>
  <c r="K12"/>
  <c r="K21"/>
  <c r="K10"/>
  <c r="K19"/>
  <c r="K25"/>
  <c r="K20"/>
  <c r="K13"/>
  <c r="K16"/>
  <c r="K28"/>
  <c r="K26"/>
  <c r="K17"/>
  <c r="K14"/>
  <c r="K8"/>
  <c r="K9"/>
  <c r="P8" i="62"/>
  <c r="P11" i="61"/>
  <c r="P8"/>
  <c r="P12"/>
  <c r="P8" i="60"/>
  <c r="P11"/>
  <c r="P14"/>
  <c r="P10"/>
  <c r="Z22" i="53"/>
  <c r="P8" i="57"/>
  <c r="P10" i="56"/>
  <c r="K24" i="63"/>
  <c r="P9" i="60"/>
  <c r="P8" i="59"/>
  <c r="P10"/>
  <c r="I21" i="64"/>
  <c r="I22"/>
  <c r="I24" i="63"/>
  <c r="M24"/>
  <c r="I22"/>
  <c r="M15"/>
  <c r="I13"/>
  <c r="M11"/>
  <c r="I11"/>
  <c r="M27"/>
  <c r="I27"/>
  <c r="M22"/>
  <c r="I10"/>
  <c r="M23"/>
  <c r="M12"/>
  <c r="I17"/>
  <c r="M21"/>
  <c r="I14"/>
  <c r="M10"/>
  <c r="I19"/>
  <c r="M19"/>
  <c r="I23"/>
  <c r="I21"/>
  <c r="M25"/>
  <c r="I16"/>
  <c r="M20"/>
  <c r="I26"/>
  <c r="M13"/>
  <c r="I9"/>
  <c r="M16"/>
  <c r="I15"/>
  <c r="M28"/>
  <c r="I25"/>
  <c r="M26"/>
  <c r="I8"/>
  <c r="M17"/>
  <c r="I12"/>
  <c r="I18"/>
  <c r="M14"/>
  <c r="I20"/>
  <c r="M8"/>
  <c r="M9"/>
  <c r="I13" i="64"/>
  <c r="M25"/>
  <c r="I18"/>
  <c r="M18"/>
  <c r="I20"/>
  <c r="M9"/>
  <c r="I11"/>
  <c r="M8"/>
  <c r="I17"/>
  <c r="M11"/>
  <c r="I19"/>
  <c r="M12"/>
  <c r="I14"/>
  <c r="M24"/>
  <c r="I15"/>
  <c r="M20"/>
  <c r="I8"/>
  <c r="M13"/>
  <c r="I27"/>
  <c r="M17"/>
  <c r="I9"/>
  <c r="M14"/>
  <c r="I24"/>
  <c r="M19"/>
  <c r="I26"/>
  <c r="M16"/>
  <c r="I10"/>
  <c r="M10"/>
  <c r="I23"/>
  <c r="M22"/>
  <c r="I16"/>
  <c r="M21"/>
  <c r="M28"/>
  <c r="M15"/>
  <c r="I12"/>
  <c r="M23"/>
  <c r="I25"/>
  <c r="M27"/>
  <c r="N11" i="61"/>
  <c r="N8"/>
  <c r="N9"/>
  <c r="N8" i="60"/>
  <c r="N9" i="59"/>
  <c r="O9" s="1"/>
  <c r="N8"/>
  <c r="O8" s="1"/>
  <c r="J9" i="60"/>
  <c r="N9"/>
  <c r="J11"/>
  <c r="N11"/>
  <c r="N8" i="62"/>
  <c r="N11" i="56"/>
  <c r="O11" s="1"/>
  <c r="N8"/>
  <c r="N8" i="57"/>
  <c r="O8" s="1"/>
  <c r="N9" i="56"/>
  <c r="N9" i="57"/>
  <c r="O9" s="1"/>
  <c r="N9" i="58"/>
  <c r="O9" s="1"/>
  <c r="R14" i="55"/>
  <c r="R10"/>
  <c r="S10"/>
  <c r="R8"/>
  <c r="R12"/>
  <c r="J9"/>
  <c r="S9" s="1"/>
  <c r="N9"/>
  <c r="R9"/>
  <c r="O10" i="58" l="1"/>
  <c r="O11" i="65"/>
  <c r="O8"/>
  <c r="O12" i="56"/>
  <c r="O9"/>
  <c r="O10"/>
  <c r="O8"/>
  <c r="O10" i="60"/>
  <c r="O13"/>
  <c r="O9"/>
  <c r="O11"/>
  <c r="T12" i="55"/>
  <c r="T10"/>
  <c r="T11"/>
  <c r="S15"/>
  <c r="T15" s="1"/>
  <c r="S13"/>
  <c r="T13" s="1"/>
  <c r="T9"/>
  <c r="T8"/>
  <c r="J10" i="53"/>
  <c r="K10" s="1"/>
  <c r="J11"/>
  <c r="K11" s="1"/>
  <c r="J12"/>
  <c r="K12" s="1"/>
  <c r="J21"/>
  <c r="K21" s="1"/>
  <c r="J8"/>
  <c r="K8" s="1"/>
  <c r="J14"/>
  <c r="K14" s="1"/>
  <c r="J9"/>
  <c r="K9" s="1"/>
  <c r="J20"/>
  <c r="K20" s="1"/>
  <c r="J17"/>
  <c r="K17" s="1"/>
  <c r="J13"/>
  <c r="K13" s="1"/>
  <c r="J15"/>
  <c r="K15" s="1"/>
  <c r="J8" i="54"/>
  <c r="K8" s="1"/>
  <c r="J10"/>
  <c r="K10" s="1"/>
  <c r="W10" s="1"/>
  <c r="J9"/>
  <c r="K9" s="1"/>
  <c r="O8" i="61"/>
  <c r="O10"/>
  <c r="O11"/>
  <c r="T14" i="55"/>
  <c r="S14"/>
  <c r="O8" i="58"/>
  <c r="O9" i="65"/>
  <c r="O8" i="62"/>
  <c r="O9" i="61"/>
  <c r="O12"/>
  <c r="O8" i="60"/>
  <c r="O14"/>
  <c r="W11" i="54"/>
  <c r="U11"/>
  <c r="S11"/>
  <c r="S16" i="53"/>
  <c r="U16"/>
  <c r="W16"/>
  <c r="J22"/>
  <c r="K22" s="1"/>
  <c r="J19"/>
  <c r="K19" s="1"/>
  <c r="J12" i="54"/>
  <c r="K12" s="1"/>
  <c r="J18" i="53"/>
  <c r="K18" s="1"/>
  <c r="S10" i="54" l="1"/>
  <c r="U11" i="53"/>
  <c r="W11"/>
  <c r="S11"/>
  <c r="U12"/>
  <c r="W12"/>
  <c r="S12"/>
  <c r="U10"/>
  <c r="W10"/>
  <c r="S10"/>
  <c r="U14"/>
  <c r="W14"/>
  <c r="S14"/>
  <c r="U21"/>
  <c r="W21"/>
  <c r="S21"/>
  <c r="U8"/>
  <c r="W8"/>
  <c r="S8"/>
  <c r="U9"/>
  <c r="W9"/>
  <c r="S9"/>
  <c r="S20"/>
  <c r="U20"/>
  <c r="W20"/>
  <c r="W17"/>
  <c r="S17"/>
  <c r="U17"/>
  <c r="U13"/>
  <c r="W13"/>
  <c r="S13"/>
  <c r="S15"/>
  <c r="U15"/>
  <c r="W15"/>
  <c r="U10" i="54"/>
  <c r="U8"/>
  <c r="W8"/>
  <c r="S8"/>
  <c r="U9"/>
  <c r="W9"/>
  <c r="S9"/>
  <c r="S18" i="53"/>
  <c r="U18"/>
  <c r="W18"/>
  <c r="W12" i="54"/>
  <c r="U12"/>
  <c r="S12"/>
  <c r="U22" i="53"/>
  <c r="W22"/>
  <c r="S22"/>
  <c r="S19"/>
  <c r="U19"/>
  <c r="W19"/>
  <c r="X9" l="1"/>
  <c r="T12"/>
  <c r="T10"/>
  <c r="V10"/>
  <c r="V8"/>
  <c r="X11"/>
  <c r="T11"/>
  <c r="T14"/>
  <c r="V14"/>
  <c r="V12"/>
  <c r="X8"/>
  <c r="V11"/>
  <c r="X10"/>
  <c r="X12"/>
  <c r="T20"/>
  <c r="X21"/>
  <c r="T8"/>
  <c r="V13"/>
  <c r="T17"/>
  <c r="V21"/>
  <c r="T21"/>
  <c r="X17"/>
  <c r="X20"/>
  <c r="X14"/>
  <c r="V9"/>
  <c r="T9"/>
  <c r="X13"/>
  <c r="V20"/>
  <c r="V17"/>
  <c r="T13"/>
  <c r="X19"/>
  <c r="T15"/>
  <c r="V16"/>
  <c r="V15"/>
  <c r="X22"/>
  <c r="X15"/>
  <c r="V19"/>
  <c r="T22"/>
  <c r="X12" i="54"/>
  <c r="T10"/>
  <c r="T8"/>
  <c r="V9"/>
  <c r="X8"/>
  <c r="V10"/>
  <c r="T12"/>
  <c r="X9"/>
  <c r="V8"/>
  <c r="V12"/>
  <c r="T11"/>
  <c r="T9"/>
  <c r="X11"/>
  <c r="V11"/>
  <c r="X10"/>
  <c r="T18" i="53"/>
  <c r="T19"/>
  <c r="T16"/>
  <c r="V18"/>
  <c r="V22"/>
  <c r="X16"/>
  <c r="X18"/>
  <c r="Y22" l="1"/>
  <c r="Y17"/>
  <c r="Y10"/>
  <c r="AB13"/>
  <c r="AB18"/>
  <c r="AB16"/>
  <c r="Y12"/>
  <c r="Y20"/>
  <c r="Y14"/>
  <c r="AB17"/>
  <c r="Y11"/>
  <c r="AB20"/>
  <c r="AB12"/>
  <c r="Y8"/>
  <c r="AB14"/>
  <c r="Y9"/>
  <c r="AB15"/>
  <c r="AB11"/>
  <c r="Y21"/>
  <c r="Y13"/>
  <c r="AB19"/>
  <c r="AB10"/>
  <c r="Y15"/>
  <c r="AB12" i="54"/>
  <c r="Y11"/>
  <c r="AB8"/>
  <c r="Y10"/>
  <c r="AB10"/>
  <c r="Y8"/>
  <c r="Y12"/>
  <c r="AB9"/>
  <c r="Y9"/>
  <c r="AB9" i="53"/>
  <c r="Y18"/>
  <c r="AB22"/>
  <c r="Y19"/>
  <c r="AB11" i="54"/>
  <c r="AB8" i="53"/>
  <c r="Y16"/>
  <c r="AB21"/>
</calcChain>
</file>

<file path=xl/sharedStrings.xml><?xml version="1.0" encoding="utf-8"?>
<sst xmlns="http://schemas.openxmlformats.org/spreadsheetml/2006/main" count="2088" uniqueCount="624">
  <si>
    <t>Datum konání:</t>
  </si>
  <si>
    <t>Místo konání:</t>
  </si>
  <si>
    <t>Vyhlašovatel:</t>
  </si>
  <si>
    <t>Svaz modelářů České Republiky</t>
  </si>
  <si>
    <t>Pořadatel:</t>
  </si>
  <si>
    <t>Ředitel soutěže:</t>
  </si>
  <si>
    <t>Hlavní pořadatel:</t>
  </si>
  <si>
    <t>Tech. zabezpečení:</t>
  </si>
  <si>
    <t>Hlavní rozhodčí:</t>
  </si>
  <si>
    <t>Licence</t>
  </si>
  <si>
    <t>Ved.startov. č. 1:</t>
  </si>
  <si>
    <t>Ved.startov. č. 2:</t>
  </si>
  <si>
    <t>F4</t>
  </si>
  <si>
    <t>Rozhodčí:</t>
  </si>
  <si>
    <t xml:space="preserve"> start. č.1:</t>
  </si>
  <si>
    <t>start. č. 2:</t>
  </si>
  <si>
    <t>Bodovací komise:</t>
  </si>
  <si>
    <t>Zahájení:</t>
  </si>
  <si>
    <t>Ukončení:</t>
  </si>
  <si>
    <t>Počasí:</t>
  </si>
  <si>
    <t>V průběhu soutěže nebyl podán žádný písemný protest.</t>
  </si>
  <si>
    <t>průběhu soutěže.</t>
  </si>
  <si>
    <t>F2 - A Junior</t>
  </si>
  <si>
    <t>Poř.</t>
  </si>
  <si>
    <t>Přijmení a jméno</t>
  </si>
  <si>
    <t>Klub</t>
  </si>
  <si>
    <t>Jméno modelu</t>
  </si>
  <si>
    <t>Měřítko</t>
  </si>
  <si>
    <t>Stavební zkouška</t>
  </si>
  <si>
    <t>Celkem st. zk.</t>
  </si>
  <si>
    <t>Jízdy</t>
  </si>
  <si>
    <t>Celkem jízdy</t>
  </si>
  <si>
    <t>Celkem</t>
  </si>
  <si>
    <t>Body MiČR</t>
  </si>
  <si>
    <t>1.</t>
  </si>
  <si>
    <t>2.</t>
  </si>
  <si>
    <t>3.</t>
  </si>
  <si>
    <t>Podpis</t>
  </si>
  <si>
    <t>Jízdní zkouška</t>
  </si>
  <si>
    <t>Ved. startoviště</t>
  </si>
  <si>
    <t>Rozhodčí</t>
  </si>
  <si>
    <t>Hlavní rozhodčí</t>
  </si>
  <si>
    <t>Sekretář</t>
  </si>
  <si>
    <t>F4 - A Junior</t>
  </si>
  <si>
    <t>Rozj.</t>
  </si>
  <si>
    <t>Vedoucí startoviště</t>
  </si>
  <si>
    <t>Rohodčí</t>
  </si>
  <si>
    <t>F2 - A Senior</t>
  </si>
  <si>
    <t>F4 - B Senior</t>
  </si>
  <si>
    <t>F4 - B Junior</t>
  </si>
  <si>
    <t>1:25</t>
  </si>
  <si>
    <t>KLoM Třebechovice p. Or.</t>
  </si>
  <si>
    <t>Darakev Pavel</t>
  </si>
  <si>
    <t>403-004</t>
  </si>
  <si>
    <t>1:20</t>
  </si>
  <si>
    <t>1:10</t>
  </si>
  <si>
    <t>KLoM Plzeň-Letkov</t>
  </si>
  <si>
    <t>1:34</t>
  </si>
  <si>
    <t>1:50</t>
  </si>
  <si>
    <t>Šesták Miloslav</t>
  </si>
  <si>
    <t>135-007</t>
  </si>
  <si>
    <t>Jedlička Stanislav</t>
  </si>
  <si>
    <t>1:35</t>
  </si>
  <si>
    <t>Ferjančič Michal</t>
  </si>
  <si>
    <t>Maják Borovany</t>
  </si>
  <si>
    <t>Tomášek Martin</t>
  </si>
  <si>
    <t>1:100</t>
  </si>
  <si>
    <t>KLoM Brandýs nad Labem</t>
  </si>
  <si>
    <t>Otta Josef</t>
  </si>
  <si>
    <t>134-034</t>
  </si>
  <si>
    <t>Vlach Jan</t>
  </si>
  <si>
    <t>134-022</t>
  </si>
  <si>
    <t>Grňa Ivan</t>
  </si>
  <si>
    <t>St. Canute</t>
  </si>
  <si>
    <t>1:72</t>
  </si>
  <si>
    <t>135-021</t>
  </si>
  <si>
    <t>135-012</t>
  </si>
  <si>
    <t>F - DS</t>
  </si>
  <si>
    <t>Parní stroj</t>
  </si>
  <si>
    <t>Celkem par.str.</t>
  </si>
  <si>
    <t>Celkem stat. ho.</t>
  </si>
  <si>
    <t>Voráček Jiří</t>
  </si>
  <si>
    <t>511-016</t>
  </si>
  <si>
    <t>511-015</t>
  </si>
  <si>
    <t>Špinar Jiří</t>
  </si>
  <si>
    <t>131-015</t>
  </si>
  <si>
    <t>Janko Jakub</t>
  </si>
  <si>
    <t>Spider</t>
  </si>
  <si>
    <t>Edita</t>
  </si>
  <si>
    <t>Sviták Ondřej</t>
  </si>
  <si>
    <t>Hosnedl Petr</t>
  </si>
  <si>
    <t>Policie</t>
  </si>
  <si>
    <t>KLoM Ledenice</t>
  </si>
  <si>
    <t>Leader</t>
  </si>
  <si>
    <t>Vondrášek Igor</t>
  </si>
  <si>
    <t>Zbořil Tomáš</t>
  </si>
  <si>
    <t>145-062</t>
  </si>
  <si>
    <t>Zbořil Petr</t>
  </si>
  <si>
    <t>145-061</t>
  </si>
  <si>
    <t>Bodžár Jakub</t>
  </si>
  <si>
    <t>145-003</t>
  </si>
  <si>
    <t>Bodžár Ondřej</t>
  </si>
  <si>
    <t>145-067</t>
  </si>
  <si>
    <t>Hlava Petr</t>
  </si>
  <si>
    <t>189-001</t>
  </si>
  <si>
    <t>Regatta</t>
  </si>
  <si>
    <t>Bilina Jiří</t>
  </si>
  <si>
    <t>189-019</t>
  </si>
  <si>
    <t>Xenie</t>
  </si>
  <si>
    <t>Ferjančič Bohuslav</t>
  </si>
  <si>
    <t>511-006</t>
  </si>
  <si>
    <t>Jedlička Jan</t>
  </si>
  <si>
    <t>511-009</t>
  </si>
  <si>
    <t>Jedlička Pavel</t>
  </si>
  <si>
    <t>511-011</t>
  </si>
  <si>
    <t>Jedlička Lubomír</t>
  </si>
  <si>
    <t>511-008</t>
  </si>
  <si>
    <t>Hosnedl František</t>
  </si>
  <si>
    <t>Čejka Josef</t>
  </si>
  <si>
    <t>511-010</t>
  </si>
  <si>
    <t>F4 - A Senior</t>
  </si>
  <si>
    <t>KLM "Royal Dux" Duchcov</t>
  </si>
  <si>
    <t>NSS - A</t>
  </si>
  <si>
    <t>S</t>
  </si>
  <si>
    <t>V</t>
  </si>
  <si>
    <t>R</t>
  </si>
  <si>
    <t>Dosažený čas T [s]</t>
  </si>
  <si>
    <t>[mm]</t>
  </si>
  <si>
    <t>[kg]</t>
  </si>
  <si>
    <t>1. j</t>
  </si>
  <si>
    <t>2. j</t>
  </si>
  <si>
    <t>3. j</t>
  </si>
  <si>
    <t>Chmelka František</t>
  </si>
  <si>
    <t>1:15</t>
  </si>
  <si>
    <t>Slížek Josef</t>
  </si>
  <si>
    <t>Atlantis</t>
  </si>
  <si>
    <t>Kroupa Milan</t>
  </si>
  <si>
    <r>
      <t xml:space="preserve">R </t>
    </r>
    <r>
      <rPr>
        <b/>
        <vertAlign val="subscript"/>
        <sz val="10"/>
        <rFont val="Arial CE"/>
        <family val="2"/>
        <charset val="238"/>
      </rPr>
      <t>log</t>
    </r>
  </si>
  <si>
    <r>
      <t>[m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]</t>
    </r>
  </si>
  <si>
    <t>Sviták Pavel</t>
  </si>
  <si>
    <t>511-026</t>
  </si>
  <si>
    <t>Survey</t>
  </si>
  <si>
    <t>Monitor</t>
  </si>
  <si>
    <t>511-020</t>
  </si>
  <si>
    <t>Mrákota Josef</t>
  </si>
  <si>
    <t>168-027</t>
  </si>
  <si>
    <t>NSS</t>
  </si>
  <si>
    <t>start. č. 3:</t>
  </si>
  <si>
    <t>Ved.startov. č. 3:</t>
  </si>
  <si>
    <t>Hanuška Ladislav</t>
  </si>
  <si>
    <t>Cajkář Lukáš</t>
  </si>
  <si>
    <t>145-015</t>
  </si>
  <si>
    <t>ELL</t>
  </si>
  <si>
    <t>Hlach Tomáš</t>
  </si>
  <si>
    <t>145-004</t>
  </si>
  <si>
    <t>MK Slezsko Český Těšín</t>
  </si>
  <si>
    <t>KLM Náchod</t>
  </si>
  <si>
    <t>Kupka Martin</t>
  </si>
  <si>
    <t>403-005</t>
  </si>
  <si>
    <t>Danča</t>
  </si>
  <si>
    <t>KLoM Kolín</t>
  </si>
  <si>
    <t>Douša Ladislav</t>
  </si>
  <si>
    <t>Dvořák Borek</t>
  </si>
  <si>
    <t>1:28</t>
  </si>
  <si>
    <t>Karpatský Martin</t>
  </si>
  <si>
    <t>Lukeš Petr</t>
  </si>
  <si>
    <t>Nancy Raymond</t>
  </si>
  <si>
    <t>Strazak 14</t>
  </si>
  <si>
    <t>PT-109</t>
  </si>
  <si>
    <t>Nejhorší jízda</t>
  </si>
  <si>
    <t>Barrakuda Nová Ves</t>
  </si>
  <si>
    <t>KLoM Kroměříž</t>
  </si>
  <si>
    <t>Vltava České Budějovice</t>
  </si>
  <si>
    <t>Tucana</t>
  </si>
  <si>
    <t>Morava Hodonín</t>
  </si>
  <si>
    <t>Admirál  Jablonec n. N.</t>
  </si>
  <si>
    <t>1:42</t>
  </si>
  <si>
    <t>KLoM Dvůr Králové n. L.</t>
  </si>
  <si>
    <t>Šumava</t>
  </si>
  <si>
    <t>Čech Petr</t>
  </si>
  <si>
    <t>145-005</t>
  </si>
  <si>
    <t>Jolla</t>
  </si>
  <si>
    <t>403-008</t>
  </si>
  <si>
    <t>GMH</t>
  </si>
  <si>
    <t>Vlach Jiří</t>
  </si>
  <si>
    <t>Vilda</t>
  </si>
  <si>
    <t>Maglocký Michal</t>
  </si>
  <si>
    <t>Neptune</t>
  </si>
  <si>
    <t>Ovčarčinová Sára</t>
  </si>
  <si>
    <t>511-030</t>
  </si>
  <si>
    <t>KLoM Admiral Jablonec n. N.</t>
  </si>
  <si>
    <t>MK Česílko Valdice</t>
  </si>
  <si>
    <t>535-001</t>
  </si>
  <si>
    <t>MK Drozdov</t>
  </si>
  <si>
    <t>Janeček Zdeněk</t>
  </si>
  <si>
    <t>145-064</t>
  </si>
  <si>
    <t>Kubeček Štěpán</t>
  </si>
  <si>
    <t>145-008</t>
  </si>
  <si>
    <t>Cyclop</t>
  </si>
  <si>
    <t>KLoM Písek</t>
  </si>
  <si>
    <t>Kajman</t>
  </si>
  <si>
    <t>Rozhodčí               1</t>
  </si>
  <si>
    <t>Kormorán Most</t>
  </si>
  <si>
    <t>Janoš Milan</t>
  </si>
  <si>
    <t>079-057</t>
  </si>
  <si>
    <t>Umístění</t>
  </si>
  <si>
    <t>Body</t>
  </si>
  <si>
    <t>b.</t>
  </si>
  <si>
    <t>CZ-11/A</t>
  </si>
  <si>
    <t>134-023</t>
  </si>
  <si>
    <t>Walter Raleigh</t>
  </si>
  <si>
    <t>1:96</t>
  </si>
  <si>
    <t>520-006</t>
  </si>
  <si>
    <t>K203</t>
  </si>
  <si>
    <t>Votruba Jan</t>
  </si>
  <si>
    <t>145-066</t>
  </si>
  <si>
    <t>Legend</t>
  </si>
  <si>
    <t>Voráčková Kristina</t>
  </si>
  <si>
    <t>Vancl Jaroslav</t>
  </si>
  <si>
    <t>131-036</t>
  </si>
  <si>
    <t>Gabriela</t>
  </si>
  <si>
    <t>D.S. Schaarhorn</t>
  </si>
  <si>
    <t>KLoM Blansko</t>
  </si>
  <si>
    <t>KLoM Admirál Jablonec n. N.</t>
  </si>
  <si>
    <t>Tz1</t>
  </si>
  <si>
    <t>P1</t>
  </si>
  <si>
    <t>Tz2</t>
  </si>
  <si>
    <t>Tz3</t>
  </si>
  <si>
    <t>P3</t>
  </si>
  <si>
    <t>P2</t>
  </si>
  <si>
    <t>Přepočet Tz [s] na body</t>
  </si>
  <si>
    <t>Součet bodů</t>
  </si>
  <si>
    <t>K=</t>
  </si>
  <si>
    <t>Stavební zkouška W</t>
  </si>
  <si>
    <r>
      <t>L</t>
    </r>
    <r>
      <rPr>
        <b/>
        <vertAlign val="subscript"/>
        <sz val="10"/>
        <rFont val="Arial CE"/>
        <family val="2"/>
        <charset val="238"/>
      </rPr>
      <t>KVR</t>
    </r>
  </si>
  <si>
    <t>Bodžár Josef</t>
  </si>
  <si>
    <t>Červíček Jan</t>
  </si>
  <si>
    <t>Darakev Pavel ml.</t>
  </si>
  <si>
    <t>Dostál Pavel</t>
  </si>
  <si>
    <t xml:space="preserve">Dostálová Jiřina </t>
  </si>
  <si>
    <t>Fišar Miroslav</t>
  </si>
  <si>
    <t>Grňa Ivan ing.</t>
  </si>
  <si>
    <t>Hanzlík Zdeněk</t>
  </si>
  <si>
    <t>Hinterhölz Jiří</t>
  </si>
  <si>
    <t>Holan Otakar</t>
  </si>
  <si>
    <t>Jedlička Jan, Ing.</t>
  </si>
  <si>
    <t>John Radek</t>
  </si>
  <si>
    <t>John Václav</t>
  </si>
  <si>
    <t>Kostelanský L., ing.</t>
  </si>
  <si>
    <t>Krupička Jiří</t>
  </si>
  <si>
    <t>Lejsek Jiří</t>
  </si>
  <si>
    <t>Liberda Roman</t>
  </si>
  <si>
    <t>Lukáš Pavel</t>
  </si>
  <si>
    <t>Martínek Miroslav, Bc.</t>
  </si>
  <si>
    <t>Pešek Jaroslav, Ing.</t>
  </si>
  <si>
    <t>Piller Jiří, Ing.</t>
  </si>
  <si>
    <t>Podrazil Milan</t>
  </si>
  <si>
    <t>Šesták Jaroslav</t>
  </si>
  <si>
    <t>Šesták Vladislav</t>
  </si>
  <si>
    <t>Šmíd Vladimír</t>
  </si>
  <si>
    <t>Tomášek Zdeněk jr.</t>
  </si>
  <si>
    <t>Tomášek Zdeněk st.</t>
  </si>
  <si>
    <t>Uzel Petr ing.</t>
  </si>
  <si>
    <t>Vičar Miroslav ml.</t>
  </si>
  <si>
    <t>Vičar Miroslav st.</t>
  </si>
  <si>
    <t>Vrba Václav</t>
  </si>
  <si>
    <t>Zítek Petr</t>
  </si>
  <si>
    <t>CZ-29/B</t>
  </si>
  <si>
    <t>CZ-31/B</t>
  </si>
  <si>
    <t>CZ-25/B</t>
  </si>
  <si>
    <t>CZ-16/A</t>
  </si>
  <si>
    <t>CZ-01/A</t>
  </si>
  <si>
    <t>CZ-26/B</t>
  </si>
  <si>
    <t>CZ-27/B</t>
  </si>
  <si>
    <t>CZ-19/B</t>
  </si>
  <si>
    <t>CZ-09/A/OS</t>
  </si>
  <si>
    <t>CZ-20/B</t>
  </si>
  <si>
    <t>CZ-02/A/OS</t>
  </si>
  <si>
    <t>CZ-23/B</t>
  </si>
  <si>
    <t>R-27/NS</t>
  </si>
  <si>
    <t>R-05/NS</t>
  </si>
  <si>
    <t>R-13/NS</t>
  </si>
  <si>
    <t>R-34/NS</t>
  </si>
  <si>
    <t>R-38/NS</t>
  </si>
  <si>
    <t>R-06/NS</t>
  </si>
  <si>
    <t>R-07/NS</t>
  </si>
  <si>
    <t>R-02/NS</t>
  </si>
  <si>
    <t>R-33/NS</t>
  </si>
  <si>
    <t>R-23/NS</t>
  </si>
  <si>
    <t>T-NS</t>
  </si>
  <si>
    <t>R-24/NS</t>
  </si>
  <si>
    <t>R-09/NS</t>
  </si>
  <si>
    <t>R-35/NS</t>
  </si>
  <si>
    <t>R-20/NS</t>
  </si>
  <si>
    <t>R-30/NS</t>
  </si>
  <si>
    <t>R-16/NS</t>
  </si>
  <si>
    <t>R-31/NS</t>
  </si>
  <si>
    <t>R-10/NS</t>
  </si>
  <si>
    <t>R-11/NS</t>
  </si>
  <si>
    <t>R-12/NS</t>
  </si>
  <si>
    <t>R-21/NS</t>
  </si>
  <si>
    <t>R-08/NS</t>
  </si>
  <si>
    <t>R-22/NS</t>
  </si>
  <si>
    <t>R-29/NS</t>
  </si>
  <si>
    <t>R-04/NS</t>
  </si>
  <si>
    <t>R-19/NS</t>
  </si>
  <si>
    <t>R-36/NS</t>
  </si>
  <si>
    <t>R-03/NS</t>
  </si>
  <si>
    <t>R-01/NS</t>
  </si>
  <si>
    <t>R-18/NS</t>
  </si>
  <si>
    <t>R-32/NS</t>
  </si>
  <si>
    <t>R-17/NS</t>
  </si>
  <si>
    <t>R-40/NS</t>
  </si>
  <si>
    <t>R-37/NS</t>
  </si>
  <si>
    <t>R-14/NS</t>
  </si>
  <si>
    <t>R-39/NS</t>
  </si>
  <si>
    <t>R-28/NS</t>
  </si>
  <si>
    <t>R-15/NS</t>
  </si>
  <si>
    <t>Jízdní zk. - formát F2-A,B,C; F4-B,C</t>
  </si>
  <si>
    <t>Jízdní zk. - formát F-DS</t>
  </si>
  <si>
    <t>Jízdní zk. - formát F4-A; NSS-regatta</t>
  </si>
  <si>
    <t>Jízdní zk. - formát NSS</t>
  </si>
  <si>
    <t>Bodování - formát pro všechny kategorie</t>
  </si>
  <si>
    <t>018</t>
  </si>
  <si>
    <t>MK-Vsetín</t>
  </si>
  <si>
    <t>511</t>
  </si>
  <si>
    <t>148</t>
  </si>
  <si>
    <t>079</t>
  </si>
  <si>
    <t>143</t>
  </si>
  <si>
    <t>Navi studio Plzeň</t>
  </si>
  <si>
    <t>409</t>
  </si>
  <si>
    <t>KLoM Plzeň - Letkov</t>
  </si>
  <si>
    <t>145</t>
  </si>
  <si>
    <t>403</t>
  </si>
  <si>
    <t>KLoM Třebechovice</t>
  </si>
  <si>
    <t>189</t>
  </si>
  <si>
    <t>KLoM Česílko Valdice</t>
  </si>
  <si>
    <t>028</t>
  </si>
  <si>
    <t>"Nautilus" Proboštov</t>
  </si>
  <si>
    <t>368</t>
  </si>
  <si>
    <t>KLM Bílina</t>
  </si>
  <si>
    <t>520</t>
  </si>
  <si>
    <t>140</t>
  </si>
  <si>
    <t>517</t>
  </si>
  <si>
    <t>091</t>
  </si>
  <si>
    <t>168</t>
  </si>
  <si>
    <t>Delta Pardubice</t>
  </si>
  <si>
    <t>316</t>
  </si>
  <si>
    <t>KLoM "Fregata" Bakov n. J.</t>
  </si>
  <si>
    <t>535</t>
  </si>
  <si>
    <t>Název klubu</t>
  </si>
  <si>
    <t>r. č.</t>
  </si>
  <si>
    <t>135</t>
  </si>
  <si>
    <t>336</t>
  </si>
  <si>
    <t>134</t>
  </si>
  <si>
    <t>480</t>
  </si>
  <si>
    <t>131</t>
  </si>
  <si>
    <t>330</t>
  </si>
  <si>
    <t>Theia</t>
  </si>
  <si>
    <t>vedoucí sekce NS</t>
  </si>
  <si>
    <t>tajemník</t>
  </si>
  <si>
    <t>Email na předsedu</t>
  </si>
  <si>
    <t>Ostatní emaily</t>
  </si>
  <si>
    <t>ivankap3@volny.cz</t>
  </si>
  <si>
    <t>klm-duchcov@seznam.cz</t>
  </si>
  <si>
    <t>vlach.jjj@seznam.cz</t>
  </si>
  <si>
    <t>janouskovi@email.cz</t>
  </si>
  <si>
    <t>pepa.darvas@tiscali.cz</t>
  </si>
  <si>
    <t>info@klom-admiral.cz</t>
  </si>
  <si>
    <t>urbanzdenek@email.cz</t>
  </si>
  <si>
    <t>ferjancic@volny.cz</t>
  </si>
  <si>
    <t>cejka.jos@tiscali.cz</t>
  </si>
  <si>
    <t>martinships@seznam.cz</t>
  </si>
  <si>
    <t xml:space="preserve">klomletkov@seznam.cz </t>
  </si>
  <si>
    <t>jirihinterholz@seznam.cz</t>
  </si>
  <si>
    <t>klomtpo@seznam.cz</t>
  </si>
  <si>
    <t>hlava.petr@seznam.cz</t>
  </si>
  <si>
    <t>nekarda@email.cz</t>
  </si>
  <si>
    <t>m.karpatsky@seznam.cz</t>
  </si>
  <si>
    <t>holan.otakar@seznam.cz</t>
  </si>
  <si>
    <t>LMK Spořice</t>
  </si>
  <si>
    <t>kritek@volny.cz</t>
  </si>
  <si>
    <t>Pesek.ing@seznam.cz</t>
  </si>
  <si>
    <t>lejsek.kostelec@iol.cz</t>
  </si>
  <si>
    <t>spinar@unet.cz</t>
  </si>
  <si>
    <t>nautilus.honza@centrum.cz</t>
  </si>
  <si>
    <t>walenta.rene@iol.cz</t>
  </si>
  <si>
    <t>jaroslav.klomfar@seznam.cz</t>
  </si>
  <si>
    <t>Baxi.bax@seznam.cz</t>
  </si>
  <si>
    <t>linhartjiritz@seznam.cz</t>
  </si>
  <si>
    <t>Pepa.pce@seznam.cz</t>
  </si>
  <si>
    <t>klompisek@seznam.cz</t>
  </si>
  <si>
    <t>DDM Třinec</t>
  </si>
  <si>
    <t>svatopluk.hubacek@autel.cz</t>
  </si>
  <si>
    <t>JiriBilina@seznam.cz</t>
  </si>
  <si>
    <t>K.Egrt@seznam.cz</t>
  </si>
  <si>
    <t>folkman1@seznam.cz</t>
  </si>
  <si>
    <t>romanb1@seznam.cz
fchmelka@seznam.cz</t>
  </si>
  <si>
    <t>ovladyka@centrum.cz
LadislavLustinec@seznam.cz
kd.majerovi@gmail.com
cerha.navy@seznam.cz
vlastimil.hanzlik@volny.cz</t>
  </si>
  <si>
    <t>lukespettp@centrum.cz
JaroslavJungman@seznam.cz
hanuskal@tiscali.cz
jarda.zeman.sen@seznam.cz
Slizek.Pepa@seznam.cz</t>
  </si>
  <si>
    <t>hz-hanzlik@app-projekt.cz
nyvlt.jarda@seznam.cz</t>
  </si>
  <si>
    <t>krupicka-j@seznam.cz
jarda.doksy@seznam.cz
mirek.pasak@seznam.cz</t>
  </si>
  <si>
    <t>honzikjedlicka@seznam.cz
napadpara@seznam.cz
p.svitak@volny.cz
pavel1984@seznam.cz
jedlickovi.teplice@seznam.cz
frantisek.hosnedl@cz.lasselsberger.com</t>
  </si>
  <si>
    <t>Jolie Brise</t>
  </si>
  <si>
    <t>1:14</t>
  </si>
  <si>
    <t>Vosper</t>
  </si>
  <si>
    <t>S-100</t>
  </si>
  <si>
    <t>Fyrbach Karel</t>
  </si>
  <si>
    <t>145-001</t>
  </si>
  <si>
    <t>F2 - B Senior</t>
  </si>
  <si>
    <t>Neptun</t>
  </si>
  <si>
    <t>Otakar Holan</t>
  </si>
  <si>
    <t>Lubomír Jedlička</t>
  </si>
  <si>
    <t>Ing. Zdeněk Tomášek</t>
  </si>
  <si>
    <t>Bohuslav Ferjančič</t>
  </si>
  <si>
    <t>Výsledky zpracoval: Jan Jedlička , kontrola Jiří Špinar-ved sekce NS</t>
  </si>
  <si>
    <t>110</t>
  </si>
  <si>
    <t>mvicar@tiscali.cz</t>
  </si>
  <si>
    <t>m.podrazil@seznam.cz</t>
  </si>
  <si>
    <t>Mudra Přemysl</t>
  </si>
  <si>
    <t>189-024</t>
  </si>
  <si>
    <t>Malhaus Jiří</t>
  </si>
  <si>
    <t>145-060</t>
  </si>
  <si>
    <t>Norden T78</t>
  </si>
  <si>
    <t>1:40</t>
  </si>
  <si>
    <t>MK Vsetín</t>
  </si>
  <si>
    <t>Snowberry</t>
  </si>
  <si>
    <t>Václavů Pavel</t>
  </si>
  <si>
    <t>131-065</t>
  </si>
  <si>
    <t>R 3</t>
  </si>
  <si>
    <t>Sýkora Jan st.</t>
  </si>
  <si>
    <t>135-020</t>
  </si>
  <si>
    <t>Kaszubsky Brzeg</t>
  </si>
  <si>
    <t>1:36</t>
  </si>
  <si>
    <t>131-010</t>
  </si>
  <si>
    <t>Urban Zdeněk</t>
  </si>
  <si>
    <t>330-010</t>
  </si>
  <si>
    <t>Dornbusch</t>
  </si>
  <si>
    <t>Kubíček Jiří</t>
  </si>
  <si>
    <t>330-003</t>
  </si>
  <si>
    <t>145-068</t>
  </si>
  <si>
    <t>Žralok</t>
  </si>
  <si>
    <t>Havelková Kateřina</t>
  </si>
  <si>
    <t>Artur</t>
  </si>
  <si>
    <t>Helga</t>
  </si>
  <si>
    <t>Falke</t>
  </si>
  <si>
    <t>Zeearend</t>
  </si>
  <si>
    <t>Darakev Pavel st.</t>
  </si>
  <si>
    <t>403-001</t>
  </si>
  <si>
    <t>Snowflake</t>
  </si>
  <si>
    <t>1:82</t>
  </si>
  <si>
    <t>Blue Moon</t>
  </si>
  <si>
    <t>NSS - B</t>
  </si>
  <si>
    <t>Havlík Adam</t>
  </si>
  <si>
    <t>Police-89</t>
  </si>
  <si>
    <t>131-089</t>
  </si>
  <si>
    <t>F4-B,C</t>
  </si>
  <si>
    <t>F2, F-DS</t>
  </si>
  <si>
    <t>Janko Zdeněk</t>
  </si>
  <si>
    <t>403-009</t>
  </si>
  <si>
    <t>Classic</t>
  </si>
  <si>
    <t>tomasek@up.npu.cz
Milan.Janos@amirro.cz
jkkongo@seznam.cz
vratislav.emler@seznam.cz
ivan.horejsi@remedia.cz
tomashanakocovi@tiscali.cz</t>
  </si>
  <si>
    <t>F4 - C Senior</t>
  </si>
  <si>
    <t>F4 - C Junior</t>
  </si>
  <si>
    <t>Jan Jedlička</t>
  </si>
  <si>
    <t>Alaska</t>
  </si>
  <si>
    <t>1:70</t>
  </si>
  <si>
    <t>Jakeš Stanislav</t>
  </si>
  <si>
    <t>316-016</t>
  </si>
  <si>
    <t>GB-23</t>
  </si>
  <si>
    <t>F2 - C Senior</t>
  </si>
  <si>
    <t>Westerplate</t>
  </si>
  <si>
    <t>Jakeš Tomáš</t>
  </si>
  <si>
    <t>316-017</t>
  </si>
  <si>
    <t>Pilot Brittania</t>
  </si>
  <si>
    <t>1:24</t>
  </si>
  <si>
    <t>PT 596</t>
  </si>
  <si>
    <t>Šenekel Michal</t>
  </si>
  <si>
    <t>131-040</t>
  </si>
  <si>
    <t>Schmuggler</t>
  </si>
  <si>
    <t>Xenie II</t>
  </si>
  <si>
    <t>Juhasz Dominik</t>
  </si>
  <si>
    <t>Benjamin W. Lathan</t>
  </si>
  <si>
    <t>Michal Ferjančič</t>
  </si>
  <si>
    <t>Pavel Jedlička</t>
  </si>
  <si>
    <t>Slunečnice</t>
  </si>
  <si>
    <t>(převzato z Lo-17)  2</t>
  </si>
  <si>
    <t>*) nové modely</t>
  </si>
  <si>
    <t>R-19</t>
  </si>
  <si>
    <t>CZ-13/A</t>
  </si>
  <si>
    <t>Tomášek Zdeněk ml.</t>
  </si>
  <si>
    <t>(převzato z Lo-01)  2</t>
  </si>
  <si>
    <t>87*</t>
  </si>
  <si>
    <t>90*</t>
  </si>
  <si>
    <t>84*</t>
  </si>
  <si>
    <t>89*</t>
  </si>
  <si>
    <t>86*</t>
  </si>
  <si>
    <t>81*</t>
  </si>
  <si>
    <t>93*</t>
  </si>
  <si>
    <t>511-023</t>
  </si>
  <si>
    <t>131-091</t>
  </si>
  <si>
    <t>Admiral Jablonec n.N.</t>
  </si>
  <si>
    <t>BK-2</t>
  </si>
  <si>
    <t>Jelínek Vojtěch</t>
  </si>
  <si>
    <t>Soutěž: 5. soutěž Lo-21 "Seriálu MiČR - NS"; Jinolice; ATC Eden 2013</t>
  </si>
  <si>
    <t>Termín: 14.9. - 15.9. 2013</t>
  </si>
  <si>
    <t>(převzato z Lo-19)  1</t>
  </si>
  <si>
    <t>409-013</t>
  </si>
  <si>
    <t>Brave Borderer</t>
  </si>
  <si>
    <t>134-036</t>
  </si>
  <si>
    <t>Royal Dux Duchcov</t>
  </si>
  <si>
    <t>Armeria</t>
  </si>
  <si>
    <t>Zachrla Zdeněk</t>
  </si>
  <si>
    <t>Weiss Václav</t>
  </si>
  <si>
    <t>148-018</t>
  </si>
  <si>
    <t>KLoM Náchod</t>
  </si>
  <si>
    <t>SB-131</t>
  </si>
  <si>
    <t>Admiral Jablonec n. N.</t>
  </si>
  <si>
    <t>Farm</t>
  </si>
  <si>
    <t>Linhart Jiří</t>
  </si>
  <si>
    <t>511-031</t>
  </si>
  <si>
    <t>Banckert</t>
  </si>
  <si>
    <t>Ferjančičová Aneta</t>
  </si>
  <si>
    <t>409-001</t>
  </si>
  <si>
    <t>Jíša Petr</t>
  </si>
  <si>
    <t>535-13</t>
  </si>
  <si>
    <t>Dvůr Králové</t>
  </si>
  <si>
    <t xml:space="preserve">Gary Gilmore  </t>
  </si>
  <si>
    <t>Darvaš Josef</t>
  </si>
  <si>
    <t>Křen Otakar</t>
  </si>
  <si>
    <t>028-037</t>
  </si>
  <si>
    <t>White Star</t>
  </si>
  <si>
    <t>Felix 2</t>
  </si>
  <si>
    <t>Vladyka Petr</t>
  </si>
  <si>
    <t>079-046</t>
  </si>
  <si>
    <t>Sally-68</t>
  </si>
  <si>
    <t>131-068</t>
  </si>
  <si>
    <t>Solfronk Martin</t>
  </si>
  <si>
    <t>Tahal Kryštof</t>
  </si>
  <si>
    <t>131-072</t>
  </si>
  <si>
    <t>Brake</t>
  </si>
  <si>
    <t>Kormoran Most</t>
  </si>
  <si>
    <t>SCH-3</t>
  </si>
  <si>
    <t>HH-41</t>
  </si>
  <si>
    <t>315-018</t>
  </si>
  <si>
    <t>315-019</t>
  </si>
  <si>
    <t>Franta Jiří</t>
  </si>
  <si>
    <t>Franta Tomáš</t>
  </si>
  <si>
    <t>Eliška</t>
  </si>
  <si>
    <t>bodování převzato z Lo-17 a Lo-19</t>
  </si>
  <si>
    <t>členové MK Česílko Valdice</t>
  </si>
  <si>
    <t>14. - 15.9.2013</t>
  </si>
  <si>
    <t>Výsledková listina   Lo-21</t>
  </si>
  <si>
    <t>5. soutěž "Seriálu MiČR - NS" – Jinolice, ATC Eden</t>
  </si>
  <si>
    <t>Petr Hlava</t>
  </si>
  <si>
    <t>Kamil Němec</t>
  </si>
  <si>
    <t>14.9. v 9:00 nástupem závodníků</t>
  </si>
  <si>
    <t>Oblačno, mírný vítr</t>
  </si>
  <si>
    <t>F2,F4-B,C</t>
  </si>
  <si>
    <t>F4-A</t>
  </si>
  <si>
    <t>Pavel Darakev St.</t>
  </si>
  <si>
    <t>Jiří Krupička</t>
  </si>
  <si>
    <t>Malinský Miroslav</t>
  </si>
  <si>
    <t>Kincl Antonín</t>
  </si>
  <si>
    <t>H.M.S. Renown</t>
  </si>
  <si>
    <t>1:12</t>
  </si>
  <si>
    <t>Kočí Tomáš</t>
  </si>
  <si>
    <t>131-009</t>
  </si>
  <si>
    <t>Šrámek Vladimír</t>
  </si>
  <si>
    <t>131-014</t>
  </si>
  <si>
    <t>Jakubík Miloš</t>
  </si>
  <si>
    <t>Kvapil Miloš</t>
  </si>
  <si>
    <t>Halama Libor</t>
  </si>
  <si>
    <t>Uherková Marcela</t>
  </si>
  <si>
    <t>079-021</t>
  </si>
  <si>
    <t>028-008</t>
  </si>
  <si>
    <t>336-009</t>
  </si>
  <si>
    <t>131-011</t>
  </si>
  <si>
    <t>131-058</t>
  </si>
  <si>
    <t>131-027</t>
  </si>
  <si>
    <t>131-025</t>
  </si>
  <si>
    <t>480-008</t>
  </si>
  <si>
    <t>336-003</t>
  </si>
  <si>
    <t>KLoM Morava Hodonín</t>
  </si>
  <si>
    <t>1:22,5</t>
  </si>
  <si>
    <t>1:13</t>
  </si>
  <si>
    <t>1:24,6</t>
  </si>
  <si>
    <t>1:13,5</t>
  </si>
  <si>
    <t>Volvo open 70</t>
  </si>
  <si>
    <t>Solway Maid</t>
  </si>
  <si>
    <t>Pirate</t>
  </si>
  <si>
    <t>Endeavour</t>
  </si>
  <si>
    <t>Stormy Wheather</t>
  </si>
  <si>
    <t>Pirate II</t>
  </si>
  <si>
    <t>Trigger II</t>
  </si>
  <si>
    <t>Barrakuda</t>
  </si>
  <si>
    <t>Diamond</t>
  </si>
  <si>
    <t>Rojka Miloš</t>
  </si>
  <si>
    <t>168-031</t>
  </si>
  <si>
    <t>Iona</t>
  </si>
  <si>
    <t>Zeman Jaroslav</t>
  </si>
  <si>
    <t>Folkman Ladislav</t>
  </si>
  <si>
    <t>028-010</t>
  </si>
  <si>
    <t>140-056</t>
  </si>
  <si>
    <t>Lulworth</t>
  </si>
  <si>
    <t>Brillant</t>
  </si>
  <si>
    <t>76*</t>
  </si>
  <si>
    <t>Dragon</t>
  </si>
  <si>
    <t>68*</t>
  </si>
  <si>
    <t>74*</t>
  </si>
  <si>
    <t>75*</t>
  </si>
  <si>
    <t>72*</t>
  </si>
  <si>
    <t>48*</t>
  </si>
  <si>
    <t>92*</t>
  </si>
  <si>
    <t>78*</t>
  </si>
  <si>
    <t>94*</t>
  </si>
  <si>
    <t xml:space="preserve">14.9. v 19:00 konec jízd, </t>
  </si>
  <si>
    <t>15.9. ve 11:00 vyhlášení výsledků soutěže</t>
  </si>
  <si>
    <t>15.9. ve 11:15 vyhlášení výsledků seríálu MiČR</t>
  </si>
  <si>
    <t>14.9. od 9:30 do 18:30 soutěžní jízdy</t>
  </si>
  <si>
    <t>15.9. v 11:00 vyhlášení výsledků soutěže</t>
  </si>
  <si>
    <t>ATC EDEN Jinolice</t>
  </si>
  <si>
    <t>Všem rozhodčím, závodníkům a technickému týmu děkujeme za příspěvek k hladkému</t>
  </si>
  <si>
    <t>Členové MK Česílko Valdice a rozhodčí.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</si>
</sst>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;;;"/>
    <numFmt numFmtId="167" formatCode="0.00000"/>
  </numFmts>
  <fonts count="30"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3"/>
      <name val="Arial CE"/>
      <family val="2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u/>
      <sz val="11"/>
      <name val="Arial CE"/>
      <family val="2"/>
      <charset val="238"/>
    </font>
    <font>
      <sz val="12"/>
      <name val="Arial CE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Tahoma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family val="2"/>
    </font>
    <font>
      <b/>
      <vertAlign val="subscript"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sz val="11"/>
      <name val="Arial CE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</borders>
  <cellStyleXfs count="21">
    <xf numFmtId="0" fontId="0" fillId="0" borderId="0"/>
    <xf numFmtId="0" fontId="9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0" fillId="0" borderId="0"/>
  </cellStyleXfs>
  <cellXfs count="552">
    <xf numFmtId="0" fontId="0" fillId="0" borderId="0" xfId="0"/>
    <xf numFmtId="0" fontId="2" fillId="0" borderId="0" xfId="16"/>
    <xf numFmtId="0" fontId="3" fillId="0" borderId="0" xfId="16" applyFont="1"/>
    <xf numFmtId="0" fontId="3" fillId="0" borderId="0" xfId="16" applyFont="1" applyAlignment="1">
      <alignment horizontal="left"/>
    </xf>
    <xf numFmtId="0" fontId="6" fillId="0" borderId="0" xfId="16" applyFont="1"/>
    <xf numFmtId="0" fontId="6" fillId="0" borderId="0" xfId="16" applyFont="1" applyAlignment="1">
      <alignment horizontal="right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/>
    <xf numFmtId="0" fontId="0" fillId="0" borderId="0" xfId="0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12" fillId="0" borderId="2" xfId="0" applyFont="1" applyBorder="1"/>
    <xf numFmtId="49" fontId="12" fillId="0" borderId="3" xfId="0" applyNumberFormat="1" applyFont="1" applyBorder="1"/>
    <xf numFmtId="49" fontId="12" fillId="0" borderId="2" xfId="0" applyNumberFormat="1" applyFont="1" applyBorder="1" applyAlignment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49" fontId="12" fillId="0" borderId="4" xfId="0" applyNumberFormat="1" applyFont="1" applyBorder="1" applyAlignment="1"/>
    <xf numFmtId="0" fontId="12" fillId="0" borderId="4" xfId="0" applyFont="1" applyBorder="1" applyAlignment="1">
      <alignment horizontal="right"/>
    </xf>
    <xf numFmtId="0" fontId="12" fillId="0" borderId="6" xfId="0" applyFont="1" applyBorder="1"/>
    <xf numFmtId="0" fontId="12" fillId="0" borderId="0" xfId="0" applyFont="1" applyBorder="1"/>
    <xf numFmtId="0" fontId="0" fillId="0" borderId="0" xfId="0" applyBorder="1" applyAlignment="1"/>
    <xf numFmtId="49" fontId="0" fillId="0" borderId="0" xfId="0" applyNumberFormat="1" applyBorder="1" applyAlignment="1"/>
    <xf numFmtId="0" fontId="13" fillId="0" borderId="0" xfId="0" applyFont="1" applyBorder="1"/>
    <xf numFmtId="0" fontId="0" fillId="0" borderId="0" xfId="0" applyBorder="1"/>
    <xf numFmtId="0" fontId="10" fillId="0" borderId="0" xfId="0" applyFont="1" applyAlignment="1">
      <alignment vertical="center"/>
    </xf>
    <xf numFmtId="0" fontId="12" fillId="0" borderId="3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16" applyFont="1" applyBorder="1"/>
    <xf numFmtId="0" fontId="6" fillId="0" borderId="0" xfId="16" applyFont="1" applyFill="1"/>
    <xf numFmtId="0" fontId="18" fillId="0" borderId="0" xfId="2" applyFont="1" applyFill="1" applyBorder="1" applyAlignment="1">
      <alignment horizontal="left"/>
    </xf>
    <xf numFmtId="49" fontId="12" fillId="2" borderId="7" xfId="0" applyNumberFormat="1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center"/>
    </xf>
    <xf numFmtId="49" fontId="12" fillId="2" borderId="9" xfId="0" applyNumberFormat="1" applyFont="1" applyFill="1" applyBorder="1" applyAlignment="1">
      <alignment horizontal="center"/>
    </xf>
    <xf numFmtId="0" fontId="12" fillId="0" borderId="10" xfId="0" applyFont="1" applyBorder="1"/>
    <xf numFmtId="0" fontId="13" fillId="0" borderId="10" xfId="0" applyFont="1" applyBorder="1"/>
    <xf numFmtId="0" fontId="15" fillId="0" borderId="5" xfId="4" applyFill="1" applyBorder="1" applyAlignment="1">
      <alignment horizontal="center" vertical="center"/>
    </xf>
    <xf numFmtId="0" fontId="15" fillId="0" borderId="3" xfId="4" applyFill="1" applyBorder="1" applyAlignment="1">
      <alignment horizontal="center" vertical="center"/>
    </xf>
    <xf numFmtId="0" fontId="15" fillId="0" borderId="1" xfId="4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3" fontId="2" fillId="0" borderId="5" xfId="18" applyNumberFormat="1" applyFont="1" applyFill="1" applyBorder="1" applyAlignment="1" applyProtection="1">
      <alignment horizontal="center" vertical="center"/>
      <protection locked="0"/>
    </xf>
    <xf numFmtId="164" fontId="2" fillId="0" borderId="5" xfId="18" applyNumberFormat="1" applyFont="1" applyFill="1" applyBorder="1" applyAlignment="1" applyProtection="1">
      <alignment horizontal="center" vertical="center"/>
      <protection locked="0"/>
    </xf>
    <xf numFmtId="4" fontId="2" fillId="0" borderId="5" xfId="18" applyNumberFormat="1" applyFont="1" applyFill="1" applyBorder="1" applyAlignment="1" applyProtection="1">
      <alignment horizontal="center" vertical="center"/>
      <protection locked="0"/>
    </xf>
    <xf numFmtId="49" fontId="1" fillId="0" borderId="5" xfId="6" applyNumberFormat="1" applyBorder="1" applyAlignment="1">
      <alignment horizontal="center" vertical="center"/>
    </xf>
    <xf numFmtId="49" fontId="1" fillId="0" borderId="5" xfId="6" applyNumberFormat="1" applyFont="1" applyBorder="1" applyAlignment="1">
      <alignment vertical="center"/>
    </xf>
    <xf numFmtId="49" fontId="1" fillId="0" borderId="5" xfId="9" applyNumberFormat="1" applyFont="1" applyBorder="1" applyAlignment="1">
      <alignment horizontal="center" vertical="center"/>
    </xf>
    <xf numFmtId="49" fontId="1" fillId="0" borderId="5" xfId="9" applyNumberFormat="1" applyFont="1" applyBorder="1" applyAlignment="1">
      <alignment vertical="center"/>
    </xf>
    <xf numFmtId="49" fontId="1" fillId="0" borderId="5" xfId="9" applyNumberFormat="1" applyBorder="1" applyAlignment="1">
      <alignment vertical="center"/>
    </xf>
    <xf numFmtId="49" fontId="1" fillId="0" borderId="5" xfId="10" applyNumberFormat="1" applyBorder="1" applyAlignment="1">
      <alignment horizontal="center" vertical="center"/>
    </xf>
    <xf numFmtId="49" fontId="1" fillId="0" borderId="5" xfId="10" applyNumberFormat="1" applyFont="1" applyBorder="1" applyAlignment="1">
      <alignment horizontal="center" vertical="center"/>
    </xf>
    <xf numFmtId="0" fontId="1" fillId="0" borderId="5" xfId="6" applyFill="1" applyBorder="1" applyAlignment="1">
      <alignment vertical="center"/>
    </xf>
    <xf numFmtId="0" fontId="1" fillId="0" borderId="5" xfId="9" applyFont="1" applyFill="1" applyBorder="1" applyAlignment="1">
      <alignment vertical="center"/>
    </xf>
    <xf numFmtId="0" fontId="1" fillId="0" borderId="5" xfId="7" applyFont="1" applyFill="1" applyBorder="1" applyAlignment="1">
      <alignment vertical="center"/>
    </xf>
    <xf numFmtId="0" fontId="1" fillId="0" borderId="5" xfId="9" applyFill="1" applyBorder="1" applyAlignment="1">
      <alignment vertical="center"/>
    </xf>
    <xf numFmtId="0" fontId="1" fillId="0" borderId="5" xfId="10" applyFont="1" applyFill="1" applyBorder="1" applyAlignment="1">
      <alignment vertical="center"/>
    </xf>
    <xf numFmtId="0" fontId="1" fillId="0" borderId="5" xfId="10" applyFill="1" applyBorder="1" applyAlignment="1">
      <alignment vertical="center"/>
    </xf>
    <xf numFmtId="2" fontId="0" fillId="0" borderId="0" xfId="0" applyNumberFormat="1" applyAlignment="1">
      <alignment horizontal="center"/>
    </xf>
    <xf numFmtId="49" fontId="1" fillId="0" borderId="5" xfId="5" applyNumberFormat="1" applyFont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1" fillId="0" borderId="0" xfId="0" applyFont="1" applyFill="1" applyAlignment="1"/>
    <xf numFmtId="166" fontId="0" fillId="0" borderId="0" xfId="0" applyNumberFormat="1" applyAlignment="1">
      <alignment horizontal="center"/>
    </xf>
    <xf numFmtId="49" fontId="1" fillId="0" borderId="5" xfId="11" applyNumberFormat="1" applyFont="1" applyBorder="1" applyAlignment="1">
      <alignment vertical="center"/>
    </xf>
    <xf numFmtId="49" fontId="1" fillId="0" borderId="5" xfId="11" applyNumberFormat="1" applyFont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49" fontId="1" fillId="0" borderId="5" xfId="9" applyNumberFormat="1" applyFont="1" applyFill="1" applyBorder="1" applyAlignment="1">
      <alignment horizontal="center" vertical="center"/>
    </xf>
    <xf numFmtId="49" fontId="1" fillId="0" borderId="5" xfId="9" applyNumberFormat="1" applyFont="1" applyFill="1" applyBorder="1" applyAlignment="1">
      <alignment vertical="center"/>
    </xf>
    <xf numFmtId="166" fontId="0" fillId="0" borderId="0" xfId="0" applyNumberFormat="1" applyFill="1" applyAlignment="1">
      <alignment horizontal="center"/>
    </xf>
    <xf numFmtId="49" fontId="1" fillId="0" borderId="5" xfId="10" applyNumberFormat="1" applyFont="1" applyFill="1" applyBorder="1" applyAlignment="1">
      <alignment vertical="center"/>
    </xf>
    <xf numFmtId="49" fontId="1" fillId="0" borderId="5" xfId="9" applyNumberFormat="1" applyFill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0" borderId="5" xfId="11" applyFont="1" applyFill="1" applyBorder="1" applyAlignment="1">
      <alignment vertical="center"/>
    </xf>
    <xf numFmtId="1" fontId="0" fillId="0" borderId="18" xfId="0" applyNumberFormat="1" applyBorder="1" applyAlignment="1">
      <alignment horizontal="center"/>
    </xf>
    <xf numFmtId="49" fontId="1" fillId="0" borderId="5" xfId="6" applyNumberFormat="1" applyFont="1" applyFill="1" applyBorder="1" applyAlignment="1">
      <alignment horizontal="center" vertical="center"/>
    </xf>
    <xf numFmtId="49" fontId="1" fillId="0" borderId="5" xfId="6" applyNumberFormat="1" applyFont="1" applyFill="1" applyBorder="1" applyAlignment="1">
      <alignment vertical="center"/>
    </xf>
    <xf numFmtId="49" fontId="1" fillId="0" borderId="5" xfId="11" applyNumberFormat="1" applyFont="1" applyFill="1" applyBorder="1" applyAlignment="1">
      <alignment vertical="center"/>
    </xf>
    <xf numFmtId="49" fontId="1" fillId="0" borderId="5" xfId="10" applyNumberFormat="1" applyFont="1" applyFill="1" applyBorder="1" applyAlignment="1">
      <alignment horizontal="center" vertical="center"/>
    </xf>
    <xf numFmtId="49" fontId="1" fillId="0" borderId="5" xfId="10" applyNumberFormat="1" applyFill="1" applyBorder="1" applyAlignment="1">
      <alignment vertical="center"/>
    </xf>
    <xf numFmtId="49" fontId="1" fillId="0" borderId="5" xfId="9" applyNumberFormat="1" applyFill="1" applyBorder="1" applyAlignment="1">
      <alignment vertical="center"/>
    </xf>
    <xf numFmtId="1" fontId="0" fillId="0" borderId="4" xfId="0" applyNumberForma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26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wrapText="1"/>
    </xf>
    <xf numFmtId="0" fontId="2" fillId="0" borderId="0" xfId="16" applyBorder="1"/>
    <xf numFmtId="1" fontId="0" fillId="0" borderId="2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2" fontId="19" fillId="0" borderId="5" xfId="14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49" fontId="1" fillId="0" borderId="5" xfId="13" applyNumberFormat="1" applyFont="1" applyBorder="1" applyAlignment="1">
      <alignment horizontal="center" vertical="center"/>
    </xf>
    <xf numFmtId="49" fontId="1" fillId="0" borderId="5" xfId="13" applyNumberFormat="1" applyFont="1" applyBorder="1" applyAlignment="1">
      <alignment vertical="center"/>
    </xf>
    <xf numFmtId="1" fontId="16" fillId="0" borderId="21" xfId="0" applyNumberFormat="1" applyFont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/>
    </xf>
    <xf numFmtId="1" fontId="16" fillId="0" borderId="23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3" fillId="0" borderId="18" xfId="2" applyFont="1" applyFill="1" applyBorder="1" applyAlignment="1">
      <alignment horizontal="left"/>
    </xf>
    <xf numFmtId="0" fontId="13" fillId="0" borderId="0" xfId="2" applyFont="1" applyFill="1" applyBorder="1" applyAlignment="1">
      <alignment horizontal="left"/>
    </xf>
    <xf numFmtId="49" fontId="13" fillId="0" borderId="0" xfId="0" applyNumberFormat="1" applyFont="1" applyBorder="1" applyAlignment="1"/>
    <xf numFmtId="0" fontId="13" fillId="0" borderId="5" xfId="17" applyFont="1" applyBorder="1"/>
    <xf numFmtId="0" fontId="17" fillId="0" borderId="0" xfId="0" applyFont="1" applyAlignment="1"/>
    <xf numFmtId="0" fontId="2" fillId="0" borderId="0" xfId="16" applyFill="1"/>
    <xf numFmtId="1" fontId="2" fillId="0" borderId="3" xfId="0" applyNumberFormat="1" applyFont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/>
    </xf>
    <xf numFmtId="4" fontId="19" fillId="0" borderId="5" xfId="20" applyNumberFormat="1" applyFont="1" applyFill="1" applyBorder="1" applyAlignment="1">
      <alignment horizontal="center" vertical="center"/>
    </xf>
    <xf numFmtId="1" fontId="2" fillId="0" borderId="5" xfId="20" applyNumberFormat="1" applyFont="1" applyFill="1" applyBorder="1" applyAlignment="1">
      <alignment horizontal="center" vertical="center"/>
    </xf>
    <xf numFmtId="1" fontId="2" fillId="0" borderId="23" xfId="2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165" fontId="19" fillId="0" borderId="5" xfId="20" applyNumberFormat="1" applyFont="1" applyFill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right" vertical="center" wrapText="1"/>
    </xf>
    <xf numFmtId="167" fontId="2" fillId="0" borderId="5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/>
    </xf>
    <xf numFmtId="0" fontId="5" fillId="0" borderId="0" xfId="3" applyFont="1" applyFill="1"/>
    <xf numFmtId="0" fontId="8" fillId="0" borderId="0" xfId="3" applyFont="1"/>
    <xf numFmtId="0" fontId="8" fillId="0" borderId="0" xfId="3" applyFont="1" applyAlignment="1">
      <alignment horizontal="left"/>
    </xf>
    <xf numFmtId="0" fontId="13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1" fillId="0" borderId="18" xfId="10" applyNumberFormat="1" applyFont="1" applyFill="1" applyBorder="1" applyAlignment="1">
      <alignment horizontal="left" vertical="center"/>
    </xf>
    <xf numFmtId="49" fontId="1" fillId="0" borderId="18" xfId="10" applyNumberFormat="1" applyFont="1" applyFill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9" fillId="0" borderId="0" xfId="1" applyAlignment="1">
      <alignment vertical="center" wrapText="1"/>
    </xf>
    <xf numFmtId="49" fontId="2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5" fillId="0" borderId="0" xfId="15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vertical="center" wrapText="1"/>
    </xf>
    <xf numFmtId="0" fontId="2" fillId="0" borderId="18" xfId="1" applyFon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wrapText="1"/>
    </xf>
    <xf numFmtId="1" fontId="0" fillId="0" borderId="6" xfId="0" applyNumberForma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2" fontId="19" fillId="0" borderId="1" xfId="14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2" fillId="0" borderId="3" xfId="18" applyNumberFormat="1" applyFont="1" applyFill="1" applyBorder="1" applyAlignment="1" applyProtection="1">
      <alignment horizontal="center" vertical="center"/>
      <protection locked="0"/>
    </xf>
    <xf numFmtId="164" fontId="2" fillId="0" borderId="3" xfId="18" applyNumberFormat="1" applyFont="1" applyFill="1" applyBorder="1" applyAlignment="1" applyProtection="1">
      <alignment horizontal="center" vertical="center"/>
      <protection locked="0"/>
    </xf>
    <xf numFmtId="4" fontId="2" fillId="0" borderId="3" xfId="18" applyNumberFormat="1" applyFont="1" applyFill="1" applyBorder="1" applyAlignment="1" applyProtection="1">
      <alignment horizontal="center" vertical="center"/>
      <protection locked="0"/>
    </xf>
    <xf numFmtId="167" fontId="2" fillId="0" borderId="3" xfId="0" applyNumberFormat="1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4" fontId="19" fillId="0" borderId="3" xfId="20" applyNumberFormat="1" applyFont="1" applyFill="1" applyBorder="1" applyAlignment="1">
      <alignment horizontal="center" vertical="center"/>
    </xf>
    <xf numFmtId="1" fontId="2" fillId="0" borderId="3" xfId="20" applyNumberFormat="1" applyFont="1" applyFill="1" applyBorder="1" applyAlignment="1">
      <alignment horizontal="center" vertical="center"/>
    </xf>
    <xf numFmtId="1" fontId="2" fillId="0" borderId="21" xfId="2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65" fontId="19" fillId="0" borderId="3" xfId="20" applyNumberFormat="1" applyFont="1" applyFill="1" applyBorder="1" applyAlignment="1">
      <alignment horizontal="center" vertical="center"/>
    </xf>
    <xf numFmtId="165" fontId="19" fillId="0" borderId="3" xfId="0" applyNumberFormat="1" applyFont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4" fontId="19" fillId="0" borderId="1" xfId="20" applyNumberFormat="1" applyFont="1" applyFill="1" applyBorder="1" applyAlignment="1">
      <alignment horizontal="center" vertical="center"/>
    </xf>
    <xf numFmtId="1" fontId="2" fillId="0" borderId="1" xfId="20" applyNumberFormat="1" applyFont="1" applyFill="1" applyBorder="1" applyAlignment="1">
      <alignment horizontal="center" vertical="center"/>
    </xf>
    <xf numFmtId="1" fontId="2" fillId="0" borderId="22" xfId="2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165" fontId="19" fillId="0" borderId="1" xfId="20" applyNumberFormat="1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14" fontId="5" fillId="0" borderId="0" xfId="2" applyNumberFormat="1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left"/>
    </xf>
    <xf numFmtId="0" fontId="5" fillId="0" borderId="0" xfId="2" applyFont="1" applyFill="1"/>
    <xf numFmtId="0" fontId="5" fillId="0" borderId="0" xfId="2" applyFont="1" applyFill="1" applyBorder="1" applyAlignment="1">
      <alignment horizontal="left"/>
    </xf>
    <xf numFmtId="0" fontId="7" fillId="0" borderId="0" xfId="2" applyFont="1"/>
    <xf numFmtId="0" fontId="7" fillId="0" borderId="0" xfId="2" applyFont="1" applyAlignment="1">
      <alignment horizontal="left"/>
    </xf>
    <xf numFmtId="0" fontId="7" fillId="0" borderId="0" xfId="2" applyFont="1" applyFill="1"/>
    <xf numFmtId="0" fontId="7" fillId="0" borderId="0" xfId="2" applyFont="1" applyFill="1" applyAlignment="1">
      <alignment horizontal="left"/>
    </xf>
    <xf numFmtId="0" fontId="7" fillId="0" borderId="0" xfId="2" applyFont="1" applyAlignment="1">
      <alignment horizontal="right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0" fillId="0" borderId="18" xfId="0" applyBorder="1"/>
    <xf numFmtId="0" fontId="15" fillId="0" borderId="28" xfId="20" applyFont="1" applyFill="1" applyBorder="1" applyAlignment="1">
      <alignment vertical="center"/>
    </xf>
    <xf numFmtId="0" fontId="15" fillId="0" borderId="29" xfId="0" applyFont="1" applyFill="1" applyBorder="1" applyAlignment="1">
      <alignment vertical="center"/>
    </xf>
    <xf numFmtId="49" fontId="15" fillId="0" borderId="5" xfId="20" applyNumberFormat="1" applyFont="1" applyFill="1" applyBorder="1" applyAlignment="1">
      <alignment horizontal="center" vertical="center"/>
    </xf>
    <xf numFmtId="3" fontId="2" fillId="0" borderId="5" xfId="19" applyNumberFormat="1" applyFont="1" applyFill="1" applyBorder="1" applyAlignment="1" applyProtection="1">
      <alignment horizontal="center" vertical="center"/>
      <protection locked="0"/>
    </xf>
    <xf numFmtId="164" fontId="2" fillId="0" borderId="5" xfId="19" applyNumberFormat="1" applyFont="1" applyFill="1" applyBorder="1" applyAlignment="1" applyProtection="1">
      <alignment horizontal="center" vertical="center"/>
      <protection locked="0"/>
    </xf>
    <xf numFmtId="4" fontId="2" fillId="0" borderId="5" xfId="19" applyNumberFormat="1" applyFont="1" applyFill="1" applyBorder="1" applyAlignment="1" applyProtection="1">
      <alignment horizontal="center" vertical="center"/>
      <protection locked="0"/>
    </xf>
    <xf numFmtId="0" fontId="15" fillId="0" borderId="29" xfId="20" applyFont="1" applyFill="1" applyBorder="1" applyAlignment="1">
      <alignment vertical="center"/>
    </xf>
    <xf numFmtId="49" fontId="0" fillId="0" borderId="5" xfId="0" applyNumberForma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9" fontId="15" fillId="0" borderId="1" xfId="20" applyNumberFormat="1" applyFont="1" applyFill="1" applyBorder="1" applyAlignment="1">
      <alignment horizontal="center" vertical="center"/>
    </xf>
    <xf numFmtId="3" fontId="2" fillId="0" borderId="1" xfId="19" applyNumberFormat="1" applyFont="1" applyFill="1" applyBorder="1" applyAlignment="1" applyProtection="1">
      <alignment horizontal="center" vertical="center"/>
      <protection locked="0"/>
    </xf>
    <xf numFmtId="164" fontId="2" fillId="0" borderId="1" xfId="19" applyNumberFormat="1" applyFont="1" applyFill="1" applyBorder="1" applyAlignment="1" applyProtection="1">
      <alignment horizontal="center" vertical="center"/>
      <protection locked="0"/>
    </xf>
    <xf numFmtId="4" fontId="2" fillId="0" borderId="1" xfId="19" applyNumberFormat="1" applyFont="1" applyFill="1" applyBorder="1" applyAlignment="1" applyProtection="1">
      <alignment horizontal="center" vertical="center"/>
      <protection locked="0"/>
    </xf>
    <xf numFmtId="0" fontId="15" fillId="0" borderId="18" xfId="20" applyFont="1" applyFill="1" applyBorder="1" applyAlignment="1">
      <alignment horizontal="center" vertical="center"/>
    </xf>
    <xf numFmtId="3" fontId="2" fillId="0" borderId="7" xfId="18" applyNumberFormat="1" applyFont="1" applyFill="1" applyBorder="1" applyAlignment="1" applyProtection="1">
      <alignment horizontal="center" vertical="center"/>
      <protection locked="0"/>
    </xf>
    <xf numFmtId="164" fontId="2" fillId="0" borderId="7" xfId="18" applyNumberFormat="1" applyFont="1" applyFill="1" applyBorder="1" applyAlignment="1" applyProtection="1">
      <alignment horizontal="center" vertical="center"/>
      <protection locked="0"/>
    </xf>
    <xf numFmtId="4" fontId="2" fillId="0" borderId="7" xfId="18" applyNumberFormat="1" applyFont="1" applyFill="1" applyBorder="1" applyAlignment="1" applyProtection="1">
      <alignment horizontal="center" vertical="center"/>
      <protection locked="0"/>
    </xf>
    <xf numFmtId="0" fontId="15" fillId="0" borderId="18" xfId="20" applyFont="1" applyFill="1" applyBorder="1" applyAlignment="1">
      <alignment horizontal="left" vertical="center"/>
    </xf>
    <xf numFmtId="1" fontId="0" fillId="0" borderId="32" xfId="0" applyNumberFormat="1" applyBorder="1" applyAlignment="1">
      <alignment horizontal="center" vertical="center"/>
    </xf>
    <xf numFmtId="0" fontId="1" fillId="0" borderId="33" xfId="14" applyFont="1" applyFill="1" applyBorder="1" applyAlignment="1">
      <alignment vertical="center"/>
    </xf>
    <xf numFmtId="49" fontId="1" fillId="0" borderId="30" xfId="14" applyNumberFormat="1" applyFill="1" applyBorder="1" applyAlignment="1">
      <alignment horizontal="center" vertical="center"/>
    </xf>
    <xf numFmtId="49" fontId="1" fillId="0" borderId="30" xfId="14" applyNumberFormat="1" applyFont="1" applyFill="1" applyBorder="1" applyAlignment="1">
      <alignment vertical="center"/>
    </xf>
    <xf numFmtId="49" fontId="1" fillId="0" borderId="30" xfId="14" applyNumberFormat="1" applyFill="1" applyBorder="1" applyAlignment="1">
      <alignment vertical="center"/>
    </xf>
    <xf numFmtId="0" fontId="15" fillId="0" borderId="7" xfId="4" applyFill="1" applyBorder="1" applyAlignment="1">
      <alignment horizontal="center" vertical="center"/>
    </xf>
    <xf numFmtId="2" fontId="19" fillId="0" borderId="7" xfId="14" applyNumberFormat="1" applyFont="1" applyBorder="1" applyAlignment="1">
      <alignment horizontal="center" vertical="center"/>
    </xf>
    <xf numFmtId="49" fontId="1" fillId="0" borderId="30" xfId="14" applyNumberFormat="1" applyFont="1" applyFill="1" applyBorder="1" applyAlignment="1">
      <alignment horizontal="center" vertical="center"/>
    </xf>
    <xf numFmtId="49" fontId="1" fillId="0" borderId="34" xfId="14" applyNumberFormat="1" applyFont="1" applyFill="1" applyBorder="1" applyAlignment="1">
      <alignment horizontal="center" vertical="center"/>
    </xf>
    <xf numFmtId="49" fontId="1" fillId="0" borderId="35" xfId="14" applyNumberFormat="1" applyFont="1" applyFill="1" applyBorder="1" applyAlignment="1">
      <alignment horizontal="center" vertical="center"/>
    </xf>
    <xf numFmtId="49" fontId="1" fillId="0" borderId="28" xfId="11" applyNumberFormat="1" applyFont="1" applyFill="1" applyBorder="1" applyAlignment="1">
      <alignment horizontal="center" vertical="center"/>
    </xf>
    <xf numFmtId="2" fontId="16" fillId="0" borderId="29" xfId="0" applyNumberFormat="1" applyFont="1" applyBorder="1" applyAlignment="1">
      <alignment horizontal="center" vertical="center"/>
    </xf>
    <xf numFmtId="0" fontId="15" fillId="0" borderId="18" xfId="4" applyFill="1" applyBorder="1" applyAlignment="1">
      <alignment horizontal="center" vertical="center"/>
    </xf>
    <xf numFmtId="49" fontId="1" fillId="0" borderId="36" xfId="9" applyNumberFormat="1" applyFont="1" applyFill="1" applyBorder="1" applyAlignment="1">
      <alignment horizontal="center" vertical="center"/>
    </xf>
    <xf numFmtId="49" fontId="1" fillId="0" borderId="36" xfId="9" applyNumberFormat="1" applyFill="1" applyBorder="1" applyAlignment="1">
      <alignment vertical="center"/>
    </xf>
    <xf numFmtId="49" fontId="1" fillId="0" borderId="36" xfId="9" applyNumberFormat="1" applyFont="1" applyFill="1" applyBorder="1" applyAlignment="1">
      <alignment vertical="center"/>
    </xf>
    <xf numFmtId="49" fontId="1" fillId="0" borderId="36" xfId="11" applyNumberFormat="1" applyFont="1" applyBorder="1" applyAlignment="1">
      <alignment horizontal="center" vertical="center"/>
    </xf>
    <xf numFmtId="49" fontId="1" fillId="0" borderId="5" xfId="5" applyNumberFormat="1" applyFont="1" applyBorder="1" applyAlignment="1">
      <alignment horizontal="center" vertical="center"/>
    </xf>
    <xf numFmtId="49" fontId="1" fillId="0" borderId="1" xfId="5" applyNumberFormat="1" applyFont="1" applyBorder="1" applyAlignment="1">
      <alignment horizontal="center" vertical="center"/>
    </xf>
    <xf numFmtId="49" fontId="1" fillId="0" borderId="1" xfId="5" applyNumberFormat="1" applyFont="1" applyBorder="1" applyAlignment="1">
      <alignment vertical="center"/>
    </xf>
    <xf numFmtId="49" fontId="1" fillId="0" borderId="5" xfId="6" applyNumberFormat="1" applyBorder="1" applyAlignment="1">
      <alignment vertical="center"/>
    </xf>
    <xf numFmtId="49" fontId="1" fillId="0" borderId="5" xfId="7" applyNumberFormat="1" applyFont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49" fontId="1" fillId="0" borderId="30" xfId="9" applyNumberFormat="1" applyFill="1" applyBorder="1" applyAlignment="1">
      <alignment vertical="center"/>
    </xf>
    <xf numFmtId="49" fontId="1" fillId="0" borderId="30" xfId="10" applyNumberFormat="1" applyFill="1" applyBorder="1" applyAlignment="1">
      <alignment vertical="center"/>
    </xf>
    <xf numFmtId="49" fontId="1" fillId="0" borderId="5" xfId="10" applyNumberFormat="1" applyFill="1" applyBorder="1" applyAlignment="1">
      <alignment horizontal="center" vertical="center"/>
    </xf>
    <xf numFmtId="49" fontId="1" fillId="0" borderId="3" xfId="13" applyNumberFormat="1" applyFont="1" applyBorder="1" applyAlignment="1">
      <alignment vertical="center"/>
    </xf>
    <xf numFmtId="49" fontId="1" fillId="0" borderId="3" xfId="13" applyNumberFormat="1" applyBorder="1" applyAlignment="1">
      <alignment horizontal="center" vertical="center"/>
    </xf>
    <xf numFmtId="49" fontId="1" fillId="0" borderId="30" xfId="13" applyNumberFormat="1" applyFont="1" applyBorder="1" applyAlignment="1">
      <alignment horizontal="center" vertical="center"/>
    </xf>
    <xf numFmtId="49" fontId="1" fillId="0" borderId="30" xfId="13" applyNumberFormat="1" applyFont="1" applyBorder="1" applyAlignment="1">
      <alignment vertical="center"/>
    </xf>
    <xf numFmtId="49" fontId="1" fillId="0" borderId="35" xfId="13" applyNumberFormat="1" applyFont="1" applyBorder="1" applyAlignment="1">
      <alignment horizontal="center" vertical="center"/>
    </xf>
    <xf numFmtId="49" fontId="1" fillId="0" borderId="3" xfId="9" applyNumberFormat="1" applyFont="1" applyFill="1" applyBorder="1" applyAlignment="1">
      <alignment vertical="center"/>
    </xf>
    <xf numFmtId="2" fontId="16" fillId="0" borderId="9" xfId="0" applyNumberFormat="1" applyFont="1" applyBorder="1" applyAlignment="1">
      <alignment horizontal="center" vertical="center"/>
    </xf>
    <xf numFmtId="0" fontId="1" fillId="0" borderId="36" xfId="11" applyFont="1" applyFill="1" applyBorder="1" applyAlignment="1">
      <alignment vertical="center"/>
    </xf>
    <xf numFmtId="49" fontId="1" fillId="0" borderId="3" xfId="13" applyNumberFormat="1" applyFont="1" applyBorder="1" applyAlignment="1">
      <alignment horizontal="center" vertical="center"/>
    </xf>
    <xf numFmtId="0" fontId="0" fillId="0" borderId="5" xfId="0" applyBorder="1"/>
    <xf numFmtId="0" fontId="29" fillId="0" borderId="0" xfId="0" applyFont="1"/>
    <xf numFmtId="0" fontId="29" fillId="0" borderId="5" xfId="0" applyFont="1" applyBorder="1"/>
    <xf numFmtId="49" fontId="1" fillId="0" borderId="39" xfId="11" applyNumberFormat="1" applyFont="1" applyFill="1" applyBorder="1" applyAlignment="1">
      <alignment vertical="center"/>
    </xf>
    <xf numFmtId="49" fontId="1" fillId="0" borderId="3" xfId="7" applyNumberFormat="1" applyFont="1" applyBorder="1" applyAlignment="1">
      <alignment vertical="center"/>
    </xf>
    <xf numFmtId="0" fontId="15" fillId="0" borderId="11" xfId="4" applyFill="1" applyBorder="1" applyAlignment="1">
      <alignment horizontal="center" vertical="center"/>
    </xf>
    <xf numFmtId="49" fontId="1" fillId="0" borderId="3" xfId="9" applyNumberFormat="1" applyFill="1" applyBorder="1" applyAlignment="1">
      <alignment horizontal="center" vertical="center"/>
    </xf>
    <xf numFmtId="49" fontId="1" fillId="0" borderId="1" xfId="13" applyNumberFormat="1" applyFont="1" applyBorder="1" applyAlignment="1">
      <alignment horizontal="center" vertical="center"/>
    </xf>
    <xf numFmtId="49" fontId="1" fillId="0" borderId="1" xfId="13" applyNumberFormat="1" applyFont="1" applyBorder="1" applyAlignment="1">
      <alignment vertical="center"/>
    </xf>
    <xf numFmtId="0" fontId="1" fillId="0" borderId="3" xfId="13" applyFont="1" applyFill="1" applyBorder="1" applyAlignment="1">
      <alignment vertical="center"/>
    </xf>
    <xf numFmtId="0" fontId="1" fillId="0" borderId="33" xfId="13" applyFont="1" applyFill="1" applyBorder="1" applyAlignment="1">
      <alignment vertical="center"/>
    </xf>
    <xf numFmtId="49" fontId="1" fillId="0" borderId="1" xfId="13" applyNumberFormat="1" applyBorder="1" applyAlignment="1">
      <alignment horizontal="center" vertical="center"/>
    </xf>
    <xf numFmtId="49" fontId="1" fillId="0" borderId="38" xfId="14" applyNumberFormat="1" applyFont="1" applyFill="1" applyBorder="1" applyAlignment="1">
      <alignment vertical="center"/>
    </xf>
    <xf numFmtId="49" fontId="1" fillId="0" borderId="42" xfId="14" applyNumberFormat="1" applyFont="1" applyFill="1" applyBorder="1" applyAlignment="1">
      <alignment horizontal="center" vertical="center"/>
    </xf>
    <xf numFmtId="2" fontId="19" fillId="0" borderId="11" xfId="14" applyNumberFormat="1" applyFont="1" applyBorder="1" applyAlignment="1">
      <alignment horizontal="center" vertical="center"/>
    </xf>
    <xf numFmtId="2" fontId="19" fillId="0" borderId="3" xfId="14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49" fontId="1" fillId="0" borderId="44" xfId="14" applyNumberFormat="1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3" fontId="2" fillId="0" borderId="1" xfId="18" applyNumberFormat="1" applyFont="1" applyFill="1" applyBorder="1" applyAlignment="1" applyProtection="1">
      <alignment horizontal="center" vertical="center"/>
      <protection locked="0"/>
    </xf>
    <xf numFmtId="164" fontId="2" fillId="0" borderId="1" xfId="18" applyNumberFormat="1" applyFont="1" applyFill="1" applyBorder="1" applyAlignment="1" applyProtection="1">
      <alignment horizontal="center" vertical="center"/>
      <protection locked="0"/>
    </xf>
    <xf numFmtId="4" fontId="2" fillId="0" borderId="1" xfId="18" applyNumberFormat="1" applyFont="1" applyFill="1" applyBorder="1" applyAlignment="1" applyProtection="1">
      <alignment horizontal="center" vertical="center"/>
      <protection locked="0"/>
    </xf>
    <xf numFmtId="0" fontId="15" fillId="0" borderId="14" xfId="20" applyFont="1" applyFill="1" applyBorder="1" applyAlignment="1">
      <alignment vertical="center"/>
    </xf>
    <xf numFmtId="0" fontId="15" fillId="0" borderId="9" xfId="20" applyFont="1" applyFill="1" applyBorder="1" applyAlignment="1">
      <alignment vertical="center"/>
    </xf>
    <xf numFmtId="0" fontId="15" fillId="0" borderId="5" xfId="4" applyFont="1" applyFill="1" applyBorder="1" applyAlignment="1">
      <alignment horizontal="center" vertical="center"/>
    </xf>
    <xf numFmtId="2" fontId="0" fillId="0" borderId="0" xfId="0" applyNumberFormat="1" applyBorder="1" applyAlignment="1"/>
    <xf numFmtId="0" fontId="1" fillId="0" borderId="37" xfId="14" applyFill="1" applyBorder="1" applyAlignment="1">
      <alignment vertical="center"/>
    </xf>
    <xf numFmtId="49" fontId="1" fillId="0" borderId="38" xfId="14" applyNumberFormat="1" applyFill="1" applyBorder="1" applyAlignment="1">
      <alignment horizontal="center" vertical="center"/>
    </xf>
    <xf numFmtId="165" fontId="19" fillId="0" borderId="15" xfId="20" applyNumberFormat="1" applyFont="1" applyFill="1" applyBorder="1" applyAlignment="1">
      <alignment horizontal="center" vertical="center"/>
    </xf>
    <xf numFmtId="165" fontId="19" fillId="0" borderId="16" xfId="20" applyNumberFormat="1" applyFont="1" applyFill="1" applyBorder="1" applyAlignment="1">
      <alignment horizontal="center" vertical="center"/>
    </xf>
    <xf numFmtId="165" fontId="19" fillId="0" borderId="17" xfId="20" applyNumberFormat="1" applyFont="1" applyFill="1" applyBorder="1" applyAlignment="1">
      <alignment horizontal="center" vertical="center"/>
    </xf>
    <xf numFmtId="0" fontId="1" fillId="0" borderId="1" xfId="9" applyFont="1" applyFill="1" applyBorder="1" applyAlignment="1">
      <alignment vertical="center"/>
    </xf>
    <xf numFmtId="49" fontId="1" fillId="0" borderId="1" xfId="9" applyNumberFormat="1" applyFont="1" applyFill="1" applyBorder="1" applyAlignment="1">
      <alignment horizontal="center" vertical="center"/>
    </xf>
    <xf numFmtId="49" fontId="1" fillId="0" borderId="5" xfId="9" applyNumberFormat="1" applyBorder="1" applyAlignment="1">
      <alignment horizontal="center" vertical="center"/>
    </xf>
    <xf numFmtId="0" fontId="1" fillId="0" borderId="33" xfId="6" applyFill="1" applyBorder="1" applyAlignment="1">
      <alignment vertical="center"/>
    </xf>
    <xf numFmtId="49" fontId="1" fillId="0" borderId="30" xfId="6" applyNumberFormat="1" applyFont="1" applyFill="1" applyBorder="1" applyAlignment="1">
      <alignment horizontal="center" vertical="center"/>
    </xf>
    <xf numFmtId="49" fontId="1" fillId="0" borderId="30" xfId="6" applyNumberFormat="1" applyFont="1" applyBorder="1" applyAlignment="1">
      <alignment vertical="center"/>
    </xf>
    <xf numFmtId="49" fontId="1" fillId="0" borderId="1" xfId="6" applyNumberFormat="1" applyFont="1" applyFill="1" applyBorder="1" applyAlignment="1">
      <alignment vertical="center"/>
    </xf>
    <xf numFmtId="49" fontId="1" fillId="0" borderId="30" xfId="6" applyNumberFormat="1" applyBorder="1" applyAlignment="1">
      <alignment vertical="center"/>
    </xf>
    <xf numFmtId="49" fontId="1" fillId="0" borderId="5" xfId="5" applyNumberFormat="1" applyFont="1" applyFill="1" applyBorder="1" applyAlignment="1">
      <alignment vertical="center"/>
    </xf>
    <xf numFmtId="49" fontId="1" fillId="0" borderId="35" xfId="6" applyNumberFormat="1" applyBorder="1" applyAlignment="1">
      <alignment horizontal="center" vertical="center"/>
    </xf>
    <xf numFmtId="49" fontId="1" fillId="0" borderId="5" xfId="5" applyNumberFormat="1" applyFont="1" applyFill="1" applyBorder="1" applyAlignment="1">
      <alignment horizontal="center" vertical="center"/>
    </xf>
    <xf numFmtId="0" fontId="1" fillId="0" borderId="3" xfId="7" applyFill="1" applyBorder="1" applyAlignment="1">
      <alignment vertical="center"/>
    </xf>
    <xf numFmtId="49" fontId="1" fillId="0" borderId="3" xfId="7" applyNumberFormat="1" applyBorder="1" applyAlignment="1">
      <alignment horizontal="center" vertical="center"/>
    </xf>
    <xf numFmtId="49" fontId="1" fillId="0" borderId="3" xfId="7" applyNumberFormat="1" applyBorder="1" applyAlignment="1">
      <alignment vertical="center"/>
    </xf>
    <xf numFmtId="49" fontId="1" fillId="0" borderId="30" xfId="9" applyNumberFormat="1" applyFont="1" applyFill="1" applyBorder="1" applyAlignment="1">
      <alignment vertical="center"/>
    </xf>
    <xf numFmtId="0" fontId="1" fillId="0" borderId="5" xfId="13" applyFont="1" applyFill="1" applyBorder="1" applyAlignment="1">
      <alignment vertical="center"/>
    </xf>
    <xf numFmtId="49" fontId="1" fillId="0" borderId="1" xfId="9" applyNumberFormat="1" applyFill="1" applyBorder="1" applyAlignment="1">
      <alignment vertical="center"/>
    </xf>
    <xf numFmtId="49" fontId="1" fillId="0" borderId="1" xfId="11" applyNumberFormat="1" applyFont="1" applyFill="1" applyBorder="1" applyAlignment="1">
      <alignment vertical="center"/>
    </xf>
    <xf numFmtId="49" fontId="1" fillId="0" borderId="28" xfId="11" applyNumberFormat="1" applyFont="1" applyBorder="1" applyAlignment="1">
      <alignment horizontal="center" vertical="center"/>
    </xf>
    <xf numFmtId="0" fontId="1" fillId="0" borderId="1" xfId="12" applyFill="1" applyBorder="1" applyAlignment="1">
      <alignment vertical="center"/>
    </xf>
    <xf numFmtId="0" fontId="1" fillId="0" borderId="37" xfId="11" applyFill="1" applyBorder="1" applyAlignment="1">
      <alignment vertical="center"/>
    </xf>
    <xf numFmtId="49" fontId="1" fillId="0" borderId="1" xfId="12" applyNumberFormat="1" applyFont="1" applyBorder="1" applyAlignment="1">
      <alignment horizontal="center" vertical="center"/>
    </xf>
    <xf numFmtId="49" fontId="1" fillId="0" borderId="38" xfId="11" applyNumberFormat="1" applyBorder="1" applyAlignment="1">
      <alignment horizontal="center" vertical="center"/>
    </xf>
    <xf numFmtId="49" fontId="1" fillId="0" borderId="3" xfId="11" applyNumberFormat="1" applyFont="1" applyBorder="1" applyAlignment="1">
      <alignment vertical="center"/>
    </xf>
    <xf numFmtId="49" fontId="1" fillId="0" borderId="1" xfId="12" applyNumberFormat="1" applyFont="1" applyBorder="1" applyAlignment="1">
      <alignment vertical="center"/>
    </xf>
    <xf numFmtId="49" fontId="1" fillId="0" borderId="38" xfId="11" applyNumberFormat="1" applyFont="1" applyBorder="1" applyAlignment="1">
      <alignment vertical="center"/>
    </xf>
    <xf numFmtId="49" fontId="1" fillId="0" borderId="14" xfId="12" applyNumberFormat="1" applyFont="1" applyBorder="1" applyAlignment="1">
      <alignment horizontal="center" vertical="center"/>
    </xf>
    <xf numFmtId="49" fontId="1" fillId="0" borderId="40" xfId="11" applyNumberFormat="1" applyFont="1" applyBorder="1" applyAlignment="1">
      <alignment horizontal="center" vertical="center"/>
    </xf>
    <xf numFmtId="0" fontId="15" fillId="0" borderId="3" xfId="4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13" fillId="0" borderId="18" xfId="2" applyFont="1" applyFill="1" applyBorder="1" applyAlignment="1">
      <alignment horizontal="left"/>
    </xf>
    <xf numFmtId="0" fontId="13" fillId="0" borderId="5" xfId="0" applyFont="1" applyBorder="1" applyAlignment="1">
      <alignment vertical="center"/>
    </xf>
    <xf numFmtId="49" fontId="1" fillId="0" borderId="30" xfId="11" applyNumberFormat="1" applyFont="1" applyFill="1" applyBorder="1" applyAlignment="1">
      <alignment vertical="center"/>
    </xf>
    <xf numFmtId="0" fontId="2" fillId="0" borderId="5" xfId="6" applyFont="1" applyFill="1" applyBorder="1" applyAlignment="1">
      <alignment vertical="center"/>
    </xf>
    <xf numFmtId="49" fontId="1" fillId="0" borderId="1" xfId="6" applyNumberFormat="1" applyBorder="1" applyAlignment="1">
      <alignment horizontal="center" vertical="center"/>
    </xf>
    <xf numFmtId="49" fontId="1" fillId="0" borderId="1" xfId="6" applyNumberFormat="1" applyFont="1" applyBorder="1" applyAlignment="1">
      <alignment vertical="center"/>
    </xf>
    <xf numFmtId="0" fontId="2" fillId="0" borderId="36" xfId="11" applyFont="1" applyFill="1" applyBorder="1" applyAlignment="1">
      <alignment vertical="center"/>
    </xf>
    <xf numFmtId="1" fontId="0" fillId="0" borderId="51" xfId="0" applyNumberFormat="1" applyFill="1" applyBorder="1" applyAlignment="1">
      <alignment horizontal="center" vertical="center"/>
    </xf>
    <xf numFmtId="0" fontId="1" fillId="0" borderId="67" xfId="8" applyFill="1" applyBorder="1" applyAlignment="1">
      <alignment vertical="center"/>
    </xf>
    <xf numFmtId="49" fontId="1" fillId="0" borderId="68" xfId="8" applyNumberFormat="1" applyFont="1" applyFill="1" applyBorder="1" applyAlignment="1">
      <alignment horizontal="center" vertical="center"/>
    </xf>
    <xf numFmtId="49" fontId="1" fillId="0" borderId="68" xfId="8" applyNumberFormat="1" applyFont="1" applyFill="1" applyBorder="1" applyAlignment="1">
      <alignment vertical="center"/>
    </xf>
    <xf numFmtId="49" fontId="1" fillId="0" borderId="69" xfId="8" applyNumberFormat="1" applyFont="1" applyFill="1" applyBorder="1" applyAlignment="1">
      <alignment horizontal="center" vertical="center"/>
    </xf>
    <xf numFmtId="0" fontId="15" fillId="0" borderId="49" xfId="4" applyFill="1" applyBorder="1" applyAlignment="1">
      <alignment horizontal="center" vertical="center"/>
    </xf>
    <xf numFmtId="2" fontId="16" fillId="0" borderId="49" xfId="0" applyNumberFormat="1" applyFont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2" fontId="0" fillId="0" borderId="49" xfId="0" applyNumberFormat="1" applyFill="1" applyBorder="1" applyAlignment="1">
      <alignment horizontal="center" vertical="center"/>
    </xf>
    <xf numFmtId="2" fontId="16" fillId="0" borderId="49" xfId="0" applyNumberFormat="1" applyFont="1" applyFill="1" applyBorder="1" applyAlignment="1">
      <alignment horizontal="center" vertical="center"/>
    </xf>
    <xf numFmtId="1" fontId="16" fillId="0" borderId="52" xfId="0" applyNumberFormat="1" applyFont="1" applyBorder="1" applyAlignment="1">
      <alignment horizontal="center" vertical="center"/>
    </xf>
    <xf numFmtId="49" fontId="2" fillId="0" borderId="5" xfId="11" applyNumberFormat="1" applyFont="1" applyBorder="1" applyAlignment="1">
      <alignment vertical="center"/>
    </xf>
    <xf numFmtId="0" fontId="2" fillId="0" borderId="5" xfId="11" applyFont="1" applyFill="1" applyBorder="1" applyAlignment="1">
      <alignment vertical="center"/>
    </xf>
    <xf numFmtId="49" fontId="1" fillId="0" borderId="30" xfId="9" applyNumberFormat="1" applyFont="1" applyFill="1" applyBorder="1" applyAlignment="1">
      <alignment horizontal="center" vertical="center"/>
    </xf>
    <xf numFmtId="49" fontId="1" fillId="0" borderId="5" xfId="13" applyNumberFormat="1" applyBorder="1" applyAlignment="1">
      <alignment horizontal="center" vertical="center"/>
    </xf>
    <xf numFmtId="0" fontId="1" fillId="0" borderId="39" xfId="13" applyFont="1" applyFill="1" applyBorder="1" applyAlignment="1">
      <alignment vertical="center"/>
    </xf>
    <xf numFmtId="49" fontId="1" fillId="0" borderId="39" xfId="9" applyNumberFormat="1" applyFont="1" applyFill="1" applyBorder="1" applyAlignment="1">
      <alignment horizontal="center" vertical="center"/>
    </xf>
    <xf numFmtId="49" fontId="1" fillId="0" borderId="39" xfId="9" applyNumberFormat="1" applyFont="1" applyFill="1" applyBorder="1" applyAlignment="1">
      <alignment vertical="center"/>
    </xf>
    <xf numFmtId="0" fontId="2" fillId="0" borderId="33" xfId="14" applyFont="1" applyFill="1" applyBorder="1" applyAlignment="1">
      <alignment vertical="center"/>
    </xf>
    <xf numFmtId="49" fontId="2" fillId="0" borderId="30" xfId="14" applyNumberFormat="1" applyFont="1" applyFill="1" applyBorder="1" applyAlignment="1">
      <alignment horizontal="center" vertical="center"/>
    </xf>
    <xf numFmtId="49" fontId="2" fillId="0" borderId="5" xfId="10" applyNumberFormat="1" applyFont="1" applyFill="1" applyBorder="1" applyAlignment="1">
      <alignment vertical="center"/>
    </xf>
    <xf numFmtId="0" fontId="2" fillId="0" borderId="5" xfId="9" applyFont="1" applyFill="1" applyBorder="1" applyAlignment="1">
      <alignment vertical="center"/>
    </xf>
    <xf numFmtId="49" fontId="2" fillId="0" borderId="5" xfId="9" applyNumberFormat="1" applyFont="1" applyBorder="1" applyAlignment="1">
      <alignment horizontal="center" vertical="center"/>
    </xf>
    <xf numFmtId="49" fontId="2" fillId="0" borderId="5" xfId="9" applyNumberFormat="1" applyFont="1" applyBorder="1" applyAlignment="1">
      <alignment vertical="center"/>
    </xf>
    <xf numFmtId="0" fontId="1" fillId="0" borderId="30" xfId="9" applyFill="1" applyBorder="1" applyAlignment="1">
      <alignment vertical="center"/>
    </xf>
    <xf numFmtId="0" fontId="2" fillId="0" borderId="5" xfId="13" applyFont="1" applyFill="1" applyBorder="1" applyAlignment="1">
      <alignment vertical="center"/>
    </xf>
    <xf numFmtId="0" fontId="2" fillId="0" borderId="1" xfId="6" applyFont="1" applyFill="1" applyBorder="1" applyAlignment="1">
      <alignment vertical="center"/>
    </xf>
    <xf numFmtId="0" fontId="1" fillId="0" borderId="7" xfId="10" applyFont="1" applyFill="1" applyBorder="1" applyAlignment="1">
      <alignment vertical="center"/>
    </xf>
    <xf numFmtId="49" fontId="2" fillId="0" borderId="5" xfId="9" applyNumberFormat="1" applyFont="1" applyFill="1" applyBorder="1" applyAlignment="1">
      <alignment horizontal="center" vertical="center"/>
    </xf>
    <xf numFmtId="49" fontId="1" fillId="0" borderId="7" xfId="10" applyNumberFormat="1" applyFont="1" applyFill="1" applyBorder="1" applyAlignment="1">
      <alignment horizontal="center" vertical="center"/>
    </xf>
    <xf numFmtId="49" fontId="1" fillId="0" borderId="30" xfId="12" applyNumberFormat="1" applyFont="1" applyFill="1" applyBorder="1" applyAlignment="1">
      <alignment vertical="center"/>
    </xf>
    <xf numFmtId="49" fontId="1" fillId="0" borderId="7" xfId="10" applyNumberFormat="1" applyFont="1" applyFill="1" applyBorder="1" applyAlignment="1">
      <alignment vertical="center"/>
    </xf>
    <xf numFmtId="0" fontId="1" fillId="3" borderId="3" xfId="9" applyFill="1" applyBorder="1" applyAlignment="1">
      <alignment vertical="center"/>
    </xf>
    <xf numFmtId="0" fontId="1" fillId="3" borderId="5" xfId="9" applyFill="1" applyBorder="1" applyAlignment="1">
      <alignment vertical="center"/>
    </xf>
    <xf numFmtId="0" fontId="1" fillId="3" borderId="5" xfId="9" applyFont="1" applyFill="1" applyBorder="1" applyAlignment="1">
      <alignment vertical="center"/>
    </xf>
    <xf numFmtId="0" fontId="1" fillId="3" borderId="5" xfId="7" applyFont="1" applyFill="1" applyBorder="1" applyAlignment="1">
      <alignment vertical="center"/>
    </xf>
    <xf numFmtId="0" fontId="2" fillId="3" borderId="5" xfId="9" applyFont="1" applyFill="1" applyBorder="1" applyAlignment="1">
      <alignment vertical="center"/>
    </xf>
    <xf numFmtId="0" fontId="0" fillId="0" borderId="28" xfId="2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49" fontId="0" fillId="0" borderId="5" xfId="2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0" fontId="0" fillId="0" borderId="45" xfId="20" applyFont="1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49" fontId="0" fillId="0" borderId="3" xfId="20" applyNumberFormat="1" applyFont="1" applyFill="1" applyBorder="1" applyAlignment="1">
      <alignment horizontal="center" vertical="center"/>
    </xf>
    <xf numFmtId="0" fontId="0" fillId="0" borderId="18" xfId="2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49" fontId="1" fillId="0" borderId="7" xfId="10" applyNumberFormat="1" applyFill="1" applyBorder="1" applyAlignment="1">
      <alignment vertical="center"/>
    </xf>
    <xf numFmtId="49" fontId="15" fillId="0" borderId="29" xfId="20" applyNumberFormat="1" applyFont="1" applyFill="1" applyBorder="1" applyAlignment="1">
      <alignment horizontal="left" vertical="center"/>
    </xf>
    <xf numFmtId="0" fontId="0" fillId="0" borderId="29" xfId="20" applyFont="1" applyFill="1" applyBorder="1" applyAlignment="1">
      <alignment vertical="center"/>
    </xf>
    <xf numFmtId="0" fontId="0" fillId="0" borderId="14" xfId="20" applyFont="1" applyFill="1" applyBorder="1" applyAlignment="1">
      <alignment vertical="center"/>
    </xf>
    <xf numFmtId="0" fontId="0" fillId="0" borderId="38" xfId="20" applyFont="1" applyFill="1" applyBorder="1" applyAlignment="1">
      <alignment horizontal="center" vertical="center"/>
    </xf>
    <xf numFmtId="49" fontId="1" fillId="0" borderId="18" xfId="10" applyNumberFormat="1" applyFill="1" applyBorder="1" applyAlignment="1">
      <alignment vertical="center"/>
    </xf>
    <xf numFmtId="0" fontId="0" fillId="0" borderId="47" xfId="20" applyFont="1" applyFill="1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3" fontId="2" fillId="0" borderId="3" xfId="19" applyNumberFormat="1" applyFont="1" applyFill="1" applyBorder="1" applyAlignment="1" applyProtection="1">
      <alignment horizontal="center" vertical="center"/>
      <protection locked="0"/>
    </xf>
    <xf numFmtId="164" fontId="2" fillId="0" borderId="3" xfId="19" applyNumberFormat="1" applyFont="1" applyFill="1" applyBorder="1" applyAlignment="1" applyProtection="1">
      <alignment horizontal="center" vertical="center"/>
      <protection locked="0"/>
    </xf>
    <xf numFmtId="4" fontId="2" fillId="0" borderId="3" xfId="19" applyNumberFormat="1" applyFont="1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49" fontId="1" fillId="0" borderId="46" xfId="10" applyNumberFormat="1" applyFill="1" applyBorder="1" applyAlignment="1">
      <alignment vertical="center"/>
    </xf>
    <xf numFmtId="0" fontId="1" fillId="0" borderId="5" xfId="4" applyFont="1" applyFill="1" applyBorder="1" applyAlignment="1">
      <alignment horizontal="center" vertical="center"/>
    </xf>
    <xf numFmtId="0" fontId="2" fillId="0" borderId="41" xfId="14" applyFont="1" applyFill="1" applyBorder="1" applyAlignment="1">
      <alignment vertical="center"/>
    </xf>
    <xf numFmtId="0" fontId="1" fillId="0" borderId="33" xfId="14" applyFill="1" applyBorder="1" applyAlignment="1">
      <alignment vertical="center"/>
    </xf>
    <xf numFmtId="49" fontId="2" fillId="0" borderId="39" xfId="14" applyNumberFormat="1" applyFont="1" applyFill="1" applyBorder="1" applyAlignment="1">
      <alignment horizontal="center" vertical="center"/>
    </xf>
    <xf numFmtId="49" fontId="1" fillId="0" borderId="5" xfId="14" applyNumberFormat="1" applyFill="1" applyBorder="1" applyAlignment="1">
      <alignment vertical="center"/>
    </xf>
    <xf numFmtId="49" fontId="1" fillId="0" borderId="39" xfId="10" applyNumberFormat="1" applyFill="1" applyBorder="1" applyAlignment="1">
      <alignment vertical="center"/>
    </xf>
    <xf numFmtId="49" fontId="2" fillId="0" borderId="39" xfId="14" applyNumberFormat="1" applyFont="1" applyFill="1" applyBorder="1" applyAlignment="1">
      <alignment vertical="center"/>
    </xf>
    <xf numFmtId="0" fontId="0" fillId="0" borderId="70" xfId="0" applyFill="1" applyBorder="1" applyAlignment="1">
      <alignment horizontal="center" vertical="center"/>
    </xf>
    <xf numFmtId="0" fontId="2" fillId="3" borderId="1" xfId="9" applyFont="1" applyFill="1" applyBorder="1" applyAlignment="1">
      <alignment vertical="center"/>
    </xf>
    <xf numFmtId="49" fontId="2" fillId="0" borderId="3" xfId="9" applyNumberFormat="1" applyFont="1" applyFill="1" applyBorder="1" applyAlignment="1">
      <alignment horizontal="center" vertical="center"/>
    </xf>
    <xf numFmtId="49" fontId="2" fillId="0" borderId="1" xfId="9" applyNumberFormat="1" applyFont="1" applyBorder="1" applyAlignment="1">
      <alignment horizontal="center" vertical="center"/>
    </xf>
    <xf numFmtId="49" fontId="1" fillId="0" borderId="3" xfId="9" applyNumberFormat="1" applyFill="1" applyBorder="1" applyAlignment="1">
      <alignment vertical="center"/>
    </xf>
    <xf numFmtId="49" fontId="2" fillId="0" borderId="1" xfId="9" applyNumberFormat="1" applyFont="1" applyBorder="1" applyAlignment="1">
      <alignment vertical="center"/>
    </xf>
    <xf numFmtId="2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2" fillId="0" borderId="1" xfId="11" applyFont="1" applyFill="1" applyBorder="1" applyAlignment="1">
      <alignment vertical="center"/>
    </xf>
    <xf numFmtId="0" fontId="1" fillId="0" borderId="36" xfId="7" applyFont="1" applyFill="1" applyBorder="1" applyAlignment="1">
      <alignment vertical="center"/>
    </xf>
    <xf numFmtId="49" fontId="1" fillId="0" borderId="36" xfId="7" applyNumberFormat="1" applyFont="1" applyBorder="1" applyAlignment="1">
      <alignment horizontal="center" vertical="center"/>
    </xf>
    <xf numFmtId="49" fontId="1" fillId="0" borderId="39" xfId="9" applyNumberFormat="1" applyFill="1" applyBorder="1" applyAlignment="1">
      <alignment vertical="center"/>
    </xf>
    <xf numFmtId="49" fontId="1" fillId="0" borderId="36" xfId="11" applyNumberFormat="1" applyFont="1" applyFill="1" applyBorder="1" applyAlignment="1">
      <alignment vertical="center"/>
    </xf>
    <xf numFmtId="49" fontId="1" fillId="0" borderId="1" xfId="9" applyNumberFormat="1" applyFont="1" applyFill="1" applyBorder="1" applyAlignment="1">
      <alignment vertical="center"/>
    </xf>
    <xf numFmtId="49" fontId="1" fillId="0" borderId="36" xfId="7" applyNumberFormat="1" applyFont="1" applyBorder="1" applyAlignment="1">
      <alignment vertical="center"/>
    </xf>
    <xf numFmtId="49" fontId="1" fillId="0" borderId="1" xfId="11" applyNumberFormat="1" applyFont="1" applyBorder="1" applyAlignment="1">
      <alignment horizontal="center" vertical="center"/>
    </xf>
    <xf numFmtId="0" fontId="2" fillId="0" borderId="1" xfId="5" applyFont="1" applyFill="1" applyBorder="1" applyAlignment="1">
      <alignment vertical="center"/>
    </xf>
    <xf numFmtId="0" fontId="1" fillId="0" borderId="5" xfId="5" applyFont="1" applyFill="1" applyBorder="1" applyAlignment="1">
      <alignment vertical="center"/>
    </xf>
    <xf numFmtId="49" fontId="1" fillId="0" borderId="30" xfId="11" applyNumberFormat="1" applyFont="1" applyBorder="1" applyAlignment="1">
      <alignment vertical="center"/>
    </xf>
    <xf numFmtId="0" fontId="1" fillId="0" borderId="5" xfId="6" applyFont="1" applyFill="1" applyBorder="1" applyAlignment="1">
      <alignment vertical="center"/>
    </xf>
    <xf numFmtId="0" fontId="1" fillId="0" borderId="3" xfId="6" applyFill="1" applyBorder="1" applyAlignment="1">
      <alignment vertical="center"/>
    </xf>
    <xf numFmtId="49" fontId="1" fillId="0" borderId="5" xfId="12" applyNumberFormat="1" applyFont="1" applyFill="1" applyBorder="1" applyAlignment="1">
      <alignment horizontal="center" vertical="center"/>
    </xf>
    <xf numFmtId="49" fontId="1" fillId="0" borderId="3" xfId="6" applyNumberFormat="1" applyBorder="1" applyAlignment="1">
      <alignment horizontal="center" vertical="center"/>
    </xf>
    <xf numFmtId="49" fontId="1" fillId="0" borderId="3" xfId="6" applyNumberFormat="1" applyFont="1" applyBorder="1" applyAlignment="1">
      <alignment vertical="center"/>
    </xf>
    <xf numFmtId="0" fontId="1" fillId="0" borderId="3" xfId="10" applyFill="1" applyBorder="1" applyAlignment="1">
      <alignment vertical="center"/>
    </xf>
    <xf numFmtId="0" fontId="2" fillId="0" borderId="3" xfId="13" applyFont="1" applyFill="1" applyBorder="1" applyAlignment="1">
      <alignment vertical="center"/>
    </xf>
    <xf numFmtId="49" fontId="1" fillId="0" borderId="3" xfId="10" applyNumberFormat="1" applyFont="1" applyBorder="1" applyAlignment="1">
      <alignment horizontal="center" vertical="center"/>
    </xf>
    <xf numFmtId="49" fontId="1" fillId="0" borderId="3" xfId="10" applyNumberFormat="1" applyFill="1" applyBorder="1" applyAlignment="1">
      <alignment vertical="center"/>
    </xf>
    <xf numFmtId="49" fontId="1" fillId="0" borderId="30" xfId="9" applyNumberFormat="1" applyFont="1" applyBorder="1" applyAlignment="1">
      <alignment vertical="center"/>
    </xf>
    <xf numFmtId="49" fontId="1" fillId="0" borderId="30" xfId="10" applyNumberFormat="1" applyFont="1" applyFill="1" applyBorder="1" applyAlignment="1">
      <alignment vertical="center"/>
    </xf>
    <xf numFmtId="49" fontId="2" fillId="0" borderId="5" xfId="9" applyNumberFormat="1" applyFont="1" applyFill="1" applyBorder="1" applyAlignment="1">
      <alignment vertical="center"/>
    </xf>
    <xf numFmtId="0" fontId="0" fillId="0" borderId="5" xfId="20" applyFont="1" applyFill="1" applyBorder="1" applyAlignment="1">
      <alignment horizontal="left" vertical="center"/>
    </xf>
    <xf numFmtId="49" fontId="1" fillId="0" borderId="38" xfId="10" applyNumberFormat="1" applyFill="1" applyBorder="1" applyAlignment="1">
      <alignment vertical="center"/>
    </xf>
    <xf numFmtId="49" fontId="1" fillId="0" borderId="18" xfId="14" applyNumberFormat="1" applyFont="1" applyFill="1" applyBorder="1" applyAlignment="1">
      <alignment horizontal="center" vertical="center"/>
    </xf>
    <xf numFmtId="49" fontId="2" fillId="0" borderId="31" xfId="14" applyNumberFormat="1" applyFont="1" applyFill="1" applyBorder="1" applyAlignment="1">
      <alignment horizontal="center" vertical="center"/>
    </xf>
    <xf numFmtId="49" fontId="1" fillId="0" borderId="31" xfId="10" applyNumberFormat="1" applyFill="1" applyBorder="1" applyAlignment="1">
      <alignment vertical="center"/>
    </xf>
    <xf numFmtId="49" fontId="1" fillId="0" borderId="5" xfId="14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49" fontId="1" fillId="0" borderId="5" xfId="7" applyNumberFormat="1" applyFont="1" applyBorder="1" applyAlignment="1">
      <alignment vertical="center"/>
    </xf>
    <xf numFmtId="49" fontId="1" fillId="0" borderId="14" xfId="11" applyNumberFormat="1" applyFont="1" applyFill="1" applyBorder="1" applyAlignment="1">
      <alignment horizontal="center" vertical="center"/>
    </xf>
    <xf numFmtId="0" fontId="15" fillId="0" borderId="31" xfId="4" applyFill="1" applyBorder="1" applyAlignment="1">
      <alignment horizontal="center" vertical="center"/>
    </xf>
    <xf numFmtId="0" fontId="15" fillId="0" borderId="18" xfId="4" applyFont="1" applyFill="1" applyBorder="1" applyAlignment="1">
      <alignment horizontal="center" vertical="center"/>
    </xf>
    <xf numFmtId="0" fontId="1" fillId="0" borderId="30" xfId="7" applyFill="1" applyBorder="1" applyAlignment="1">
      <alignment vertical="center"/>
    </xf>
    <xf numFmtId="49" fontId="1" fillId="0" borderId="30" xfId="7" applyNumberFormat="1" applyBorder="1" applyAlignment="1">
      <alignment horizontal="center" vertical="center"/>
    </xf>
    <xf numFmtId="49" fontId="24" fillId="0" borderId="0" xfId="16" applyNumberFormat="1" applyFont="1" applyBorder="1" applyAlignment="1">
      <alignment horizontal="center"/>
    </xf>
    <xf numFmtId="49" fontId="25" fillId="0" borderId="0" xfId="16" applyNumberFormat="1" applyFont="1" applyBorder="1" applyAlignment="1">
      <alignment horizontal="center"/>
    </xf>
    <xf numFmtId="0" fontId="15" fillId="0" borderId="0" xfId="2" applyFont="1" applyAlignment="1">
      <alignment horizontal="left"/>
    </xf>
    <xf numFmtId="0" fontId="9" fillId="0" borderId="0" xfId="1" applyNumberFormat="1" applyFill="1" applyBorder="1" applyAlignment="1" applyProtection="1">
      <alignment horizontal="center"/>
    </xf>
    <xf numFmtId="0" fontId="27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/>
    </xf>
    <xf numFmtId="0" fontId="10" fillId="0" borderId="0" xfId="0" applyFont="1" applyBorder="1" applyAlignment="1">
      <alignment vertical="center" wrapText="1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 wrapText="1"/>
    </xf>
    <xf numFmtId="0" fontId="12" fillId="0" borderId="3" xfId="0" applyFont="1" applyBorder="1"/>
    <xf numFmtId="0" fontId="12" fillId="0" borderId="21" xfId="0" applyFont="1" applyBorder="1"/>
    <xf numFmtId="49" fontId="12" fillId="0" borderId="2" xfId="0" applyNumberFormat="1" applyFont="1" applyBorder="1" applyAlignment="1"/>
    <xf numFmtId="49" fontId="12" fillId="0" borderId="3" xfId="0" applyNumberFormat="1" applyFont="1" applyBorder="1" applyAlignment="1"/>
    <xf numFmtId="0" fontId="12" fillId="2" borderId="49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/>
    </xf>
    <xf numFmtId="0" fontId="13" fillId="0" borderId="23" xfId="0" applyFont="1" applyBorder="1"/>
    <xf numFmtId="0" fontId="13" fillId="0" borderId="5" xfId="0" applyFont="1" applyBorder="1"/>
    <xf numFmtId="49" fontId="12" fillId="0" borderId="4" xfId="0" applyNumberFormat="1" applyFont="1" applyBorder="1" applyAlignment="1"/>
    <xf numFmtId="0" fontId="13" fillId="0" borderId="28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9" xfId="0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0" fillId="0" borderId="4" xfId="0" applyBorder="1"/>
    <xf numFmtId="0" fontId="12" fillId="0" borderId="4" xfId="0" applyFont="1" applyBorder="1"/>
    <xf numFmtId="49" fontId="0" fillId="0" borderId="4" xfId="0" applyNumberFormat="1" applyBorder="1" applyAlignment="1"/>
    <xf numFmtId="0" fontId="17" fillId="0" borderId="0" xfId="0" applyFont="1" applyAlignment="1"/>
    <xf numFmtId="0" fontId="13" fillId="0" borderId="22" xfId="0" applyFont="1" applyBorder="1"/>
    <xf numFmtId="0" fontId="12" fillId="0" borderId="0" xfId="0" applyFont="1" applyBorder="1"/>
    <xf numFmtId="0" fontId="13" fillId="0" borderId="1" xfId="0" applyFont="1" applyBorder="1" applyAlignment="1">
      <alignment vertical="center"/>
    </xf>
    <xf numFmtId="0" fontId="12" fillId="0" borderId="6" xfId="0" applyFont="1" applyBorder="1"/>
    <xf numFmtId="0" fontId="13" fillId="0" borderId="14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2" fillId="0" borderId="54" xfId="0" applyFont="1" applyBorder="1"/>
    <xf numFmtId="0" fontId="12" fillId="2" borderId="5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28" xfId="0" applyBorder="1"/>
    <xf numFmtId="0" fontId="0" fillId="0" borderId="48" xfId="0" applyBorder="1"/>
    <xf numFmtId="0" fontId="12" fillId="0" borderId="22" xfId="0" applyFont="1" applyBorder="1"/>
    <xf numFmtId="49" fontId="13" fillId="0" borderId="28" xfId="0" applyNumberFormat="1" applyFont="1" applyBorder="1" applyAlignment="1"/>
    <xf numFmtId="49" fontId="13" fillId="0" borderId="56" xfId="0" applyNumberFormat="1" applyFont="1" applyBorder="1" applyAlignment="1"/>
    <xf numFmtId="0" fontId="12" fillId="0" borderId="23" xfId="0" applyFont="1" applyBorder="1"/>
    <xf numFmtId="49" fontId="13" fillId="0" borderId="29" xfId="0" applyNumberFormat="1" applyFont="1" applyBorder="1" applyAlignment="1"/>
    <xf numFmtId="0" fontId="12" fillId="2" borderId="3" xfId="0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29" fillId="0" borderId="28" xfId="0" applyFont="1" applyBorder="1"/>
    <xf numFmtId="0" fontId="29" fillId="0" borderId="48" xfId="0" applyFont="1" applyBorder="1"/>
    <xf numFmtId="0" fontId="12" fillId="2" borderId="3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vertical="center"/>
    </xf>
    <xf numFmtId="0" fontId="13" fillId="0" borderId="58" xfId="0" applyFont="1" applyBorder="1"/>
    <xf numFmtId="0" fontId="12" fillId="0" borderId="3" xfId="0" applyFont="1" applyBorder="1" applyAlignment="1">
      <alignment horizontal="left"/>
    </xf>
    <xf numFmtId="49" fontId="12" fillId="0" borderId="47" xfId="0" applyNumberFormat="1" applyFont="1" applyBorder="1" applyAlignment="1"/>
    <xf numFmtId="49" fontId="12" fillId="0" borderId="11" xfId="0" applyNumberFormat="1" applyFont="1" applyBorder="1" applyAlignment="1"/>
    <xf numFmtId="49" fontId="12" fillId="0" borderId="29" xfId="0" applyNumberFormat="1" applyFont="1" applyBorder="1" applyAlignment="1"/>
    <xf numFmtId="49" fontId="12" fillId="0" borderId="48" xfId="0" applyNumberFormat="1" applyFont="1" applyBorder="1" applyAlignment="1"/>
    <xf numFmtId="0" fontId="12" fillId="0" borderId="9" xfId="0" applyFont="1" applyBorder="1"/>
    <xf numFmtId="0" fontId="12" fillId="0" borderId="29" xfId="0" applyFont="1" applyBorder="1"/>
    <xf numFmtId="0" fontId="12" fillId="0" borderId="48" xfId="0" applyFont="1" applyBorder="1"/>
    <xf numFmtId="0" fontId="13" fillId="0" borderId="31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0" fillId="0" borderId="29" xfId="0" applyBorder="1"/>
    <xf numFmtId="49" fontId="0" fillId="0" borderId="29" xfId="0" applyNumberFormat="1" applyBorder="1" applyAlignment="1"/>
    <xf numFmtId="49" fontId="0" fillId="0" borderId="48" xfId="0" applyNumberFormat="1" applyBorder="1" applyAlignment="1"/>
    <xf numFmtId="0" fontId="0" fillId="0" borderId="57" xfId="0" applyBorder="1"/>
    <xf numFmtId="0" fontId="13" fillId="0" borderId="1" xfId="0" applyFont="1" applyBorder="1"/>
    <xf numFmtId="0" fontId="28" fillId="0" borderId="22" xfId="0" applyFont="1" applyBorder="1"/>
    <xf numFmtId="0" fontId="12" fillId="0" borderId="6" xfId="0" applyFont="1" applyBorder="1" applyAlignment="1"/>
    <xf numFmtId="49" fontId="13" fillId="0" borderId="1" xfId="0" applyNumberFormat="1" applyFont="1" applyBorder="1" applyAlignment="1"/>
    <xf numFmtId="0" fontId="12" fillId="0" borderId="4" xfId="0" applyFont="1" applyBorder="1" applyAlignment="1"/>
    <xf numFmtId="0" fontId="28" fillId="0" borderId="23" xfId="0" applyFont="1" applyBorder="1"/>
    <xf numFmtId="0" fontId="13" fillId="0" borderId="61" xfId="0" applyFont="1" applyBorder="1"/>
    <xf numFmtId="0" fontId="0" fillId="0" borderId="4" xfId="0" applyBorder="1" applyAlignment="1"/>
    <xf numFmtId="49" fontId="13" fillId="0" borderId="5" xfId="0" applyNumberFormat="1" applyFont="1" applyBorder="1" applyAlignment="1"/>
    <xf numFmtId="0" fontId="13" fillId="0" borderId="56" xfId="0" applyFont="1" applyBorder="1" applyAlignment="1">
      <alignment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13" fillId="0" borderId="5" xfId="0" applyFont="1" applyBorder="1" applyAlignment="1">
      <alignment vertical="center"/>
    </xf>
    <xf numFmtId="0" fontId="12" fillId="0" borderId="64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12" fillId="0" borderId="66" xfId="0" applyFont="1" applyBorder="1" applyAlignment="1">
      <alignment horizontal="center"/>
    </xf>
  </cellXfs>
  <cellStyles count="21">
    <cellStyle name="Hypertextový odkaz" xfId="1" builtinId="8"/>
    <cellStyle name="normální" xfId="0" builtinId="0"/>
    <cellStyle name="normální_Borohr_ 2003k" xfId="2"/>
    <cellStyle name="normální_Borohr_ 2003k_Lo-17 - Celkové výsledky 2012" xfId="3"/>
    <cellStyle name="normální_borohradekmicr2006" xfId="4"/>
    <cellStyle name="normální_F2-A jun" xfId="5"/>
    <cellStyle name="normální_F2-A sen_1" xfId="6"/>
    <cellStyle name="normální_F2-B sen_1" xfId="7"/>
    <cellStyle name="normální_F2-C sen_1" xfId="8"/>
    <cellStyle name="normální_F4-A jun" xfId="9"/>
    <cellStyle name="normální_F4-A sen" xfId="10"/>
    <cellStyle name="normální_F4-B jun_1" xfId="11"/>
    <cellStyle name="normální_F4-B sen_1" xfId="12"/>
    <cellStyle name="normální_F4-C sen_1" xfId="13"/>
    <cellStyle name="normální_F-DS" xfId="14"/>
    <cellStyle name="normální_MiCR2007 - konecne" xfId="15"/>
    <cellStyle name="normální_netolice2005" xfId="16"/>
    <cellStyle name="normální_Regatta_vysl" xfId="17"/>
    <cellStyle name="normální_Regatta_vysl_06" xfId="18"/>
    <cellStyle name="normální_Regatta_vysl_06_výsledková listina 2008 - 1 soutěž" xfId="19"/>
    <cellStyle name="normální_St_listiny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tomasek@up.npu.czMilan.Janos@amirro.czjkkongo@seznam.czvratislav.emler@seznam.czivan.horejsi@remedia.cztomashanakocovi@tiscali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4"/>
  <sheetViews>
    <sheetView tabSelected="1" view="pageBreakPreview" zoomScaleNormal="100" zoomScaleSheetLayoutView="100" workbookViewId="0">
      <selection activeCell="A2" sqref="A2:E2"/>
    </sheetView>
  </sheetViews>
  <sheetFormatPr defaultRowHeight="12.75"/>
  <cols>
    <col min="1" max="1" width="23.7109375" style="1" customWidth="1"/>
    <col min="2" max="2" width="10.85546875" style="1" customWidth="1"/>
    <col min="3" max="3" width="10.140625" style="1" customWidth="1"/>
    <col min="4" max="4" width="15.28515625" style="1" customWidth="1"/>
    <col min="5" max="5" width="27.7109375" style="1" customWidth="1"/>
    <col min="6" max="16384" width="9.140625" style="1"/>
  </cols>
  <sheetData>
    <row r="1" spans="1:15" ht="26.25">
      <c r="A1" s="459" t="s">
        <v>552</v>
      </c>
      <c r="B1" s="459"/>
      <c r="C1" s="459"/>
      <c r="D1" s="459"/>
      <c r="E1" s="459"/>
    </row>
    <row r="2" spans="1:15" ht="20.25">
      <c r="A2" s="460" t="s">
        <v>553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</row>
    <row r="3" spans="1:15" ht="16.5">
      <c r="A3" s="2"/>
      <c r="B3" s="3"/>
      <c r="C3" s="2"/>
      <c r="D3" s="2"/>
      <c r="E3" s="203"/>
      <c r="H3" s="97"/>
      <c r="I3" s="97"/>
    </row>
    <row r="4" spans="1:15" ht="14.25">
      <c r="A4" s="204" t="s">
        <v>0</v>
      </c>
      <c r="B4" s="4"/>
      <c r="C4" s="205" t="s">
        <v>551</v>
      </c>
      <c r="D4" s="206"/>
      <c r="E4" s="206"/>
      <c r="H4" s="98"/>
      <c r="I4" s="98"/>
    </row>
    <row r="5" spans="1:15" ht="14.25">
      <c r="A5" s="204" t="s">
        <v>1</v>
      </c>
      <c r="B5" s="4"/>
      <c r="C5" s="207" t="s">
        <v>621</v>
      </c>
      <c r="D5" s="206"/>
      <c r="E5" s="206"/>
      <c r="H5" s="97"/>
      <c r="I5" s="97"/>
    </row>
    <row r="6" spans="1:15" ht="14.25">
      <c r="A6" s="204" t="s">
        <v>2</v>
      </c>
      <c r="B6" s="4"/>
      <c r="C6" s="207" t="s">
        <v>3</v>
      </c>
      <c r="D6" s="206"/>
      <c r="E6" s="206"/>
      <c r="H6" s="98"/>
      <c r="I6" s="98"/>
    </row>
    <row r="7" spans="1:15" ht="14.25">
      <c r="A7" s="204" t="s">
        <v>4</v>
      </c>
      <c r="B7" s="4"/>
      <c r="C7" s="206" t="s">
        <v>550</v>
      </c>
      <c r="D7" s="206"/>
      <c r="E7" s="206"/>
      <c r="H7" s="97"/>
      <c r="I7" s="97"/>
    </row>
    <row r="8" spans="1:15" ht="14.25">
      <c r="A8" s="204"/>
      <c r="B8" s="4"/>
      <c r="C8" s="207"/>
      <c r="D8" s="206"/>
      <c r="E8" s="206"/>
      <c r="H8" s="98"/>
      <c r="I8" s="98"/>
    </row>
    <row r="9" spans="1:15" ht="14.25">
      <c r="A9" s="204" t="s">
        <v>5</v>
      </c>
      <c r="B9" s="207"/>
      <c r="C9" s="208" t="s">
        <v>554</v>
      </c>
      <c r="D9" s="206"/>
      <c r="E9" s="209"/>
      <c r="H9" s="97"/>
      <c r="I9" s="97"/>
    </row>
    <row r="10" spans="1:15" ht="14.25">
      <c r="A10" s="204" t="s">
        <v>6</v>
      </c>
      <c r="B10" s="207"/>
      <c r="C10" s="206" t="s">
        <v>555</v>
      </c>
      <c r="D10" s="206"/>
      <c r="E10" s="207"/>
      <c r="H10" s="98"/>
      <c r="I10" s="98"/>
    </row>
    <row r="11" spans="1:15" ht="14.25">
      <c r="A11" s="5" t="s">
        <v>7</v>
      </c>
      <c r="B11" s="207"/>
      <c r="C11" s="206" t="s">
        <v>550</v>
      </c>
      <c r="D11" s="210"/>
      <c r="E11" s="211"/>
      <c r="H11" s="99"/>
      <c r="I11" s="99"/>
    </row>
    <row r="12" spans="1:15" ht="14.25">
      <c r="A12" s="5"/>
      <c r="B12" s="207"/>
      <c r="C12" s="208"/>
      <c r="D12" s="212"/>
      <c r="E12" s="213"/>
      <c r="H12" s="99"/>
      <c r="I12" s="99"/>
    </row>
    <row r="13" spans="1:15" ht="14.25">
      <c r="A13" s="204" t="s">
        <v>8</v>
      </c>
      <c r="B13" s="207"/>
      <c r="C13" s="208" t="s">
        <v>411</v>
      </c>
      <c r="D13" s="208"/>
      <c r="E13" s="209" t="s">
        <v>208</v>
      </c>
      <c r="H13" s="99"/>
      <c r="I13" s="99"/>
    </row>
    <row r="14" spans="1:15" ht="14.25">
      <c r="A14" s="204" t="s">
        <v>10</v>
      </c>
      <c r="B14" s="207" t="s">
        <v>558</v>
      </c>
      <c r="C14" s="208" t="s">
        <v>412</v>
      </c>
      <c r="D14" s="208"/>
      <c r="E14" s="209" t="s">
        <v>295</v>
      </c>
    </row>
    <row r="15" spans="1:15" ht="15">
      <c r="A15" s="204" t="s">
        <v>11</v>
      </c>
      <c r="B15" s="207" t="s">
        <v>12</v>
      </c>
      <c r="C15" s="30" t="s">
        <v>72</v>
      </c>
      <c r="D15" s="208"/>
      <c r="E15" s="336" t="s">
        <v>289</v>
      </c>
      <c r="H15" s="147"/>
      <c r="I15" s="147"/>
      <c r="J15" s="148"/>
    </row>
    <row r="16" spans="1:15" ht="15">
      <c r="A16" s="204" t="s">
        <v>148</v>
      </c>
      <c r="B16" s="207" t="s">
        <v>146</v>
      </c>
      <c r="C16" s="30" t="s">
        <v>413</v>
      </c>
      <c r="D16" s="208"/>
      <c r="E16" s="209" t="s">
        <v>277</v>
      </c>
      <c r="H16" s="147"/>
      <c r="I16" s="147"/>
      <c r="J16" s="148"/>
    </row>
    <row r="17" spans="1:10" ht="15">
      <c r="A17" s="204"/>
      <c r="B17" s="207"/>
      <c r="C17" s="30"/>
      <c r="D17" s="208"/>
      <c r="E17" s="209"/>
      <c r="H17" s="147"/>
      <c r="I17" s="147"/>
      <c r="J17" s="148"/>
    </row>
    <row r="18" spans="1:10" ht="14.25">
      <c r="A18" s="214" t="s">
        <v>13</v>
      </c>
      <c r="B18" s="207"/>
      <c r="C18" s="208"/>
      <c r="D18" s="208"/>
      <c r="E18" s="209"/>
    </row>
    <row r="19" spans="1:10" ht="14.25">
      <c r="A19" s="204" t="s">
        <v>14</v>
      </c>
      <c r="B19" s="207" t="s">
        <v>457</v>
      </c>
      <c r="C19" s="208" t="s">
        <v>414</v>
      </c>
      <c r="D19" s="208"/>
      <c r="E19" s="209" t="s">
        <v>268</v>
      </c>
    </row>
    <row r="20" spans="1:10" ht="14.25">
      <c r="A20" s="204"/>
      <c r="B20" s="207" t="s">
        <v>456</v>
      </c>
      <c r="C20" s="208" t="s">
        <v>483</v>
      </c>
      <c r="D20" s="208"/>
      <c r="E20" s="336" t="s">
        <v>287</v>
      </c>
    </row>
    <row r="21" spans="1:10" ht="14.25">
      <c r="A21" s="204"/>
      <c r="B21" s="207"/>
      <c r="C21" s="208" t="s">
        <v>484</v>
      </c>
      <c r="D21" s="208"/>
      <c r="E21" s="336" t="s">
        <v>296</v>
      </c>
    </row>
    <row r="22" spans="1:10" ht="14.25">
      <c r="A22" s="204"/>
      <c r="B22" s="207"/>
      <c r="C22" s="208" t="s">
        <v>464</v>
      </c>
      <c r="D22" s="208"/>
      <c r="E22" s="209" t="s">
        <v>294</v>
      </c>
    </row>
    <row r="23" spans="1:10" ht="14.25">
      <c r="A23" s="204"/>
      <c r="B23" s="207"/>
      <c r="C23" s="208"/>
      <c r="D23" s="208"/>
      <c r="E23" s="209"/>
    </row>
    <row r="24" spans="1:10" ht="14.25">
      <c r="A24" s="204" t="s">
        <v>15</v>
      </c>
      <c r="B24" s="207" t="s">
        <v>559</v>
      </c>
      <c r="C24" s="208" t="s">
        <v>560</v>
      </c>
      <c r="D24" s="208"/>
      <c r="E24" s="336" t="s">
        <v>282</v>
      </c>
    </row>
    <row r="25" spans="1:10" ht="14.25">
      <c r="A25" s="204"/>
      <c r="B25" s="207"/>
      <c r="C25" s="208" t="s">
        <v>561</v>
      </c>
      <c r="D25" s="208"/>
      <c r="E25" s="336" t="s">
        <v>301</v>
      </c>
    </row>
    <row r="26" spans="1:10" ht="14.25">
      <c r="A26" s="204"/>
      <c r="B26" s="207"/>
      <c r="C26" s="208"/>
      <c r="D26" s="208"/>
      <c r="E26" s="209"/>
    </row>
    <row r="27" spans="1:10" ht="14.25">
      <c r="A27" s="461"/>
      <c r="B27" s="461"/>
      <c r="C27" s="208"/>
      <c r="D27" s="208"/>
      <c r="E27" s="209"/>
    </row>
    <row r="28" spans="1:10" ht="14.25">
      <c r="A28" s="204"/>
      <c r="B28" s="207"/>
      <c r="C28" s="208"/>
      <c r="D28" s="208"/>
      <c r="E28" s="209"/>
    </row>
    <row r="29" spans="1:10" ht="14.25">
      <c r="A29" s="204" t="s">
        <v>147</v>
      </c>
      <c r="B29" s="207" t="s">
        <v>146</v>
      </c>
      <c r="C29" s="30" t="s">
        <v>165</v>
      </c>
      <c r="D29" s="208"/>
      <c r="E29" s="336" t="s">
        <v>304</v>
      </c>
    </row>
    <row r="30" spans="1:10" ht="14.25">
      <c r="A30" s="204"/>
      <c r="B30" s="207"/>
      <c r="C30" s="30"/>
      <c r="D30" s="208"/>
      <c r="E30" s="209"/>
    </row>
    <row r="31" spans="1:10" ht="14.25">
      <c r="A31" s="204"/>
      <c r="B31" s="207"/>
      <c r="D31" s="208"/>
    </row>
    <row r="32" spans="1:10" ht="14.25">
      <c r="A32" s="214" t="s">
        <v>16</v>
      </c>
      <c r="B32" s="215"/>
      <c r="C32" s="208" t="s">
        <v>549</v>
      </c>
      <c r="D32" s="146"/>
      <c r="E32" s="145"/>
    </row>
    <row r="33" spans="1:8" ht="14.25">
      <c r="A33" s="214"/>
      <c r="B33" s="216"/>
      <c r="C33" s="208"/>
      <c r="D33" s="208"/>
      <c r="E33" s="209"/>
    </row>
    <row r="34" spans="1:8" ht="14.25">
      <c r="A34" s="214"/>
      <c r="B34" s="216"/>
      <c r="C34" s="208"/>
      <c r="D34" s="146"/>
      <c r="E34" s="145"/>
    </row>
    <row r="35" spans="1:8" ht="14.25">
      <c r="A35" s="204"/>
      <c r="B35" s="207"/>
      <c r="C35" s="208"/>
      <c r="D35" s="208"/>
      <c r="E35" s="209"/>
    </row>
    <row r="36" spans="1:8" ht="14.25">
      <c r="A36" s="204"/>
      <c r="B36" s="207"/>
      <c r="C36" s="208"/>
      <c r="D36" s="120"/>
      <c r="E36" s="208"/>
    </row>
    <row r="37" spans="1:8" ht="14.25">
      <c r="A37" s="204"/>
      <c r="B37" s="207"/>
      <c r="C37" s="208"/>
      <c r="D37" s="120"/>
      <c r="E37" s="208"/>
    </row>
    <row r="38" spans="1:8" ht="14.25">
      <c r="A38" s="204" t="s">
        <v>17</v>
      </c>
      <c r="B38" s="207"/>
      <c r="C38" s="208" t="s">
        <v>556</v>
      </c>
      <c r="D38" s="208"/>
      <c r="E38" s="208"/>
      <c r="F38" s="30"/>
      <c r="G38" s="146"/>
      <c r="H38" s="145"/>
    </row>
    <row r="39" spans="1:8" ht="14.25">
      <c r="A39" s="204"/>
      <c r="B39" s="207"/>
      <c r="C39" s="208" t="s">
        <v>619</v>
      </c>
      <c r="D39" s="120"/>
      <c r="E39" s="208"/>
    </row>
    <row r="40" spans="1:8" ht="14.25">
      <c r="A40" s="204" t="s">
        <v>18</v>
      </c>
      <c r="B40" s="207"/>
      <c r="C40" s="464" t="s">
        <v>616</v>
      </c>
      <c r="D40" s="464"/>
      <c r="E40" s="464"/>
    </row>
    <row r="41" spans="1:8" ht="14.25">
      <c r="A41" s="204"/>
      <c r="B41" s="204"/>
      <c r="C41" s="464" t="s">
        <v>620</v>
      </c>
      <c r="D41" s="464"/>
      <c r="E41" s="464"/>
    </row>
    <row r="42" spans="1:8" ht="14.25">
      <c r="A42" s="214"/>
      <c r="B42" s="215"/>
      <c r="C42" s="464" t="s">
        <v>618</v>
      </c>
      <c r="D42" s="464"/>
      <c r="E42" s="464"/>
    </row>
    <row r="43" spans="1:8" ht="14.25">
      <c r="A43" s="204"/>
      <c r="B43" s="204"/>
      <c r="C43" s="217"/>
      <c r="D43" s="217"/>
      <c r="E43" s="217"/>
    </row>
    <row r="44" spans="1:8" ht="14.25">
      <c r="A44" s="204" t="s">
        <v>19</v>
      </c>
      <c r="B44" s="204"/>
      <c r="C44" s="465" t="s">
        <v>557</v>
      </c>
      <c r="D44" s="465"/>
      <c r="E44" s="465"/>
    </row>
    <row r="45" spans="1:8" ht="14.25">
      <c r="A45" s="204"/>
      <c r="B45" s="204"/>
      <c r="C45" s="204"/>
      <c r="D45" s="204"/>
      <c r="E45" s="204"/>
    </row>
    <row r="46" spans="1:8" ht="14.25">
      <c r="A46" s="207" t="s">
        <v>20</v>
      </c>
      <c r="B46" s="204"/>
      <c r="C46" s="204"/>
      <c r="D46" s="204"/>
      <c r="E46" s="204"/>
    </row>
    <row r="47" spans="1:8" ht="14.25">
      <c r="A47" s="207" t="s">
        <v>415</v>
      </c>
      <c r="B47" s="204"/>
      <c r="C47" s="204"/>
      <c r="D47" s="204"/>
      <c r="E47" s="204"/>
    </row>
    <row r="48" spans="1:8" ht="14.25">
      <c r="A48" s="207"/>
      <c r="B48" s="204"/>
      <c r="C48" s="204"/>
      <c r="D48" s="204"/>
      <c r="E48" s="204"/>
    </row>
    <row r="49" spans="1:5" ht="14.25">
      <c r="A49" s="6" t="s">
        <v>622</v>
      </c>
      <c r="B49" s="204"/>
      <c r="C49" s="204"/>
      <c r="D49" s="204"/>
      <c r="E49" s="204"/>
    </row>
    <row r="50" spans="1:5" ht="16.5">
      <c r="A50" s="6" t="s">
        <v>21</v>
      </c>
      <c r="B50" s="218"/>
      <c r="C50" s="218"/>
      <c r="D50" s="218"/>
      <c r="E50" s="218"/>
    </row>
    <row r="51" spans="1:5">
      <c r="A51" s="463" t="s">
        <v>623</v>
      </c>
      <c r="B51" s="463"/>
      <c r="C51" s="463"/>
      <c r="D51" s="463"/>
      <c r="E51" s="463"/>
    </row>
    <row r="52" spans="1:5" ht="12.75" customHeight="1">
      <c r="A52" s="463"/>
      <c r="B52" s="463"/>
      <c r="C52" s="463"/>
      <c r="D52" s="463"/>
      <c r="E52" s="463"/>
    </row>
    <row r="53" spans="1:5" ht="12.75" customHeight="1">
      <c r="A53" s="462"/>
      <c r="B53" s="462"/>
      <c r="C53" s="462"/>
      <c r="D53" s="462"/>
      <c r="E53" s="462"/>
    </row>
    <row r="54" spans="1:5">
      <c r="A54" s="462"/>
      <c r="B54" s="462"/>
      <c r="C54" s="462"/>
      <c r="D54" s="462"/>
      <c r="E54" s="462"/>
    </row>
  </sheetData>
  <mergeCells count="11">
    <mergeCell ref="F2:O2"/>
    <mergeCell ref="C41:E41"/>
    <mergeCell ref="C40:E40"/>
    <mergeCell ref="C44:E44"/>
    <mergeCell ref="A1:E1"/>
    <mergeCell ref="A2:E2"/>
    <mergeCell ref="A27:B27"/>
    <mergeCell ref="A54:E54"/>
    <mergeCell ref="A51:E52"/>
    <mergeCell ref="A53:E53"/>
    <mergeCell ref="C42:E42"/>
  </mergeCells>
  <phoneticPr fontId="14" type="noConversion"/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42"/>
  <sheetViews>
    <sheetView showZeros="0" workbookViewId="0">
      <selection activeCell="C42" sqref="C42:E42"/>
    </sheetView>
  </sheetViews>
  <sheetFormatPr defaultRowHeight="12.75"/>
  <cols>
    <col min="1" max="1" width="5" customWidth="1"/>
    <col min="2" max="2" width="18.7109375" customWidth="1"/>
    <col min="3" max="3" width="8.7109375" customWidth="1"/>
    <col min="4" max="4" width="24.7109375" customWidth="1"/>
    <col min="5" max="5" width="14.7109375" customWidth="1"/>
    <col min="6" max="6" width="7" customWidth="1"/>
    <col min="7" max="9" width="6.7109375" customWidth="1"/>
    <col min="10" max="10" width="9.28515625" customWidth="1"/>
    <col min="11" max="13" width="6.7109375" customWidth="1"/>
    <col min="14" max="15" width="9.28515625" customWidth="1"/>
    <col min="16" max="16" width="6.7109375" customWidth="1"/>
  </cols>
  <sheetData>
    <row r="1" spans="1:2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</row>
    <row r="2" spans="1:2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</row>
    <row r="3" spans="1:20" ht="20.100000000000001" customHeight="1">
      <c r="A3" s="466" t="s">
        <v>463</v>
      </c>
      <c r="B3" s="466"/>
      <c r="C3" s="466"/>
      <c r="D3" s="8"/>
      <c r="E3" s="8"/>
      <c r="F3" s="8"/>
      <c r="G3" s="8"/>
      <c r="H3" s="8"/>
      <c r="I3" s="8"/>
      <c r="J3" s="8"/>
      <c r="K3" s="8"/>
      <c r="L3" s="8"/>
    </row>
    <row r="4" spans="1:20" ht="20.100000000000001" customHeight="1">
      <c r="A4" s="466"/>
      <c r="B4" s="466"/>
      <c r="C4" s="466"/>
      <c r="D4" s="8"/>
      <c r="E4" s="8"/>
      <c r="F4" s="8"/>
      <c r="G4" s="8"/>
      <c r="H4" s="8"/>
      <c r="I4" s="8"/>
      <c r="J4" s="8"/>
      <c r="K4" s="8"/>
      <c r="L4" s="8"/>
    </row>
    <row r="5" spans="1:20" ht="12" customHeight="1" thickBot="1">
      <c r="Q5" s="9"/>
      <c r="S5" s="9"/>
      <c r="T5" s="9"/>
    </row>
    <row r="6" spans="1:20" ht="12.75" customHeight="1" thickBot="1">
      <c r="A6" s="467" t="s">
        <v>23</v>
      </c>
      <c r="B6" s="469" t="s">
        <v>24</v>
      </c>
      <c r="C6" s="469" t="s">
        <v>9</v>
      </c>
      <c r="D6" s="469" t="s">
        <v>25</v>
      </c>
      <c r="E6" s="469" t="s">
        <v>26</v>
      </c>
      <c r="F6" s="469" t="s">
        <v>27</v>
      </c>
      <c r="G6" s="477" t="s">
        <v>28</v>
      </c>
      <c r="H6" s="477"/>
      <c r="I6" s="477"/>
      <c r="J6" s="476" t="s">
        <v>29</v>
      </c>
      <c r="K6" s="477" t="s">
        <v>30</v>
      </c>
      <c r="L6" s="477"/>
      <c r="M6" s="477"/>
      <c r="N6" s="476" t="s">
        <v>31</v>
      </c>
      <c r="O6" s="476" t="s">
        <v>32</v>
      </c>
      <c r="P6" s="471" t="s">
        <v>33</v>
      </c>
      <c r="S6" s="9"/>
      <c r="T6" s="9"/>
    </row>
    <row r="7" spans="1:20" ht="13.5" thickBot="1">
      <c r="A7" s="467"/>
      <c r="B7" s="469"/>
      <c r="C7" s="469"/>
      <c r="D7" s="469"/>
      <c r="E7" s="469"/>
      <c r="F7" s="469"/>
      <c r="G7" s="32" t="s">
        <v>34</v>
      </c>
      <c r="H7" s="32" t="s">
        <v>35</v>
      </c>
      <c r="I7" s="32" t="s">
        <v>36</v>
      </c>
      <c r="J7" s="499"/>
      <c r="K7" s="33" t="s">
        <v>34</v>
      </c>
      <c r="L7" s="32" t="s">
        <v>35</v>
      </c>
      <c r="M7" s="32" t="s">
        <v>36</v>
      </c>
      <c r="N7" s="499"/>
      <c r="O7" s="499"/>
      <c r="P7" s="498"/>
      <c r="S7" s="9"/>
      <c r="T7" s="9"/>
    </row>
    <row r="8" spans="1:20" ht="15" customHeight="1">
      <c r="A8" s="114">
        <v>1</v>
      </c>
      <c r="B8" s="284" t="s">
        <v>153</v>
      </c>
      <c r="C8" s="274" t="s">
        <v>154</v>
      </c>
      <c r="D8" s="266" t="s">
        <v>92</v>
      </c>
      <c r="E8" s="266" t="s">
        <v>406</v>
      </c>
      <c r="F8" s="274" t="s">
        <v>62</v>
      </c>
      <c r="G8" s="38">
        <v>95</v>
      </c>
      <c r="H8" s="38">
        <v>95</v>
      </c>
      <c r="I8" s="38">
        <v>94</v>
      </c>
      <c r="J8" s="75">
        <f>AVERAGE(G8:I8)</f>
        <v>94.666666666666671</v>
      </c>
      <c r="K8" s="77">
        <v>93</v>
      </c>
      <c r="L8" s="76">
        <v>96</v>
      </c>
      <c r="M8" s="76">
        <v>100</v>
      </c>
      <c r="N8" s="78">
        <f>((K8+L8+M8)-MIN(K8:M8))/2</f>
        <v>98</v>
      </c>
      <c r="O8" s="75">
        <f>J8+N8</f>
        <v>192.66666666666669</v>
      </c>
      <c r="P8" s="110">
        <f>VLOOKUP($A$8:$A$97,'Body do MiČR'!$B$3:$D$102,2)</f>
        <v>100</v>
      </c>
      <c r="S8" s="9"/>
      <c r="T8" s="9"/>
    </row>
    <row r="9" spans="1:20" ht="15" customHeight="1">
      <c r="A9" s="113">
        <v>2</v>
      </c>
      <c r="B9" s="285" t="s">
        <v>97</v>
      </c>
      <c r="C9" s="268" t="s">
        <v>98</v>
      </c>
      <c r="D9" s="269" t="s">
        <v>92</v>
      </c>
      <c r="E9" s="269" t="s">
        <v>405</v>
      </c>
      <c r="F9" s="270" t="s">
        <v>74</v>
      </c>
      <c r="G9" s="37">
        <v>90</v>
      </c>
      <c r="H9" s="37">
        <v>94</v>
      </c>
      <c r="I9" s="37">
        <v>92</v>
      </c>
      <c r="J9" s="80">
        <f>AVERAGE(G9:I9)</f>
        <v>92</v>
      </c>
      <c r="K9" s="79">
        <v>100</v>
      </c>
      <c r="L9" s="81">
        <v>98</v>
      </c>
      <c r="M9" s="79">
        <v>100</v>
      </c>
      <c r="N9" s="82">
        <f>((K9+L9+M9)-MIN(K9:M9))/2</f>
        <v>100</v>
      </c>
      <c r="O9" s="80">
        <f>J9+N9</f>
        <v>192</v>
      </c>
      <c r="P9" s="112">
        <f>VLOOKUP($A$9:$A$98,'Body do MiČR'!$B$3:$D$102,2)</f>
        <v>80</v>
      </c>
      <c r="S9" s="9"/>
      <c r="T9" s="9"/>
    </row>
    <row r="10" spans="1:20" ht="15" customHeight="1">
      <c r="A10" s="113">
        <v>3</v>
      </c>
      <c r="B10" s="322" t="s">
        <v>99</v>
      </c>
      <c r="C10" s="70" t="s">
        <v>100</v>
      </c>
      <c r="D10" s="71" t="s">
        <v>92</v>
      </c>
      <c r="E10" s="109" t="s">
        <v>476</v>
      </c>
      <c r="F10" s="108" t="s">
        <v>62</v>
      </c>
      <c r="G10" s="37">
        <v>90</v>
      </c>
      <c r="H10" s="37">
        <v>91</v>
      </c>
      <c r="I10" s="37">
        <v>93</v>
      </c>
      <c r="J10" s="80">
        <f>AVERAGE(G10:I10)</f>
        <v>91.333333333333329</v>
      </c>
      <c r="K10" s="79">
        <v>92</v>
      </c>
      <c r="L10" s="81">
        <v>88</v>
      </c>
      <c r="M10" s="79">
        <v>98</v>
      </c>
      <c r="N10" s="82">
        <f>((K10+L10+M10)-MIN(K10:M10))/2</f>
        <v>95</v>
      </c>
      <c r="O10" s="80">
        <f>J10+N10</f>
        <v>186.33333333333331</v>
      </c>
      <c r="P10" s="112">
        <f>VLOOKUP($A$9:$A$98,'Body do MiČR'!$B$3:$D$102,2)</f>
        <v>60</v>
      </c>
      <c r="S10" s="9"/>
      <c r="T10" s="9"/>
    </row>
    <row r="11" spans="1:20" ht="15" customHeight="1" thickBot="1">
      <c r="A11" s="173">
        <v>4</v>
      </c>
      <c r="B11" s="307" t="s">
        <v>179</v>
      </c>
      <c r="C11" s="308" t="s">
        <v>180</v>
      </c>
      <c r="D11" s="323" t="s">
        <v>92</v>
      </c>
      <c r="E11" s="283" t="s">
        <v>476</v>
      </c>
      <c r="F11" s="282" t="s">
        <v>62</v>
      </c>
      <c r="G11" s="39">
        <v>89</v>
      </c>
      <c r="H11" s="39">
        <v>90</v>
      </c>
      <c r="I11" s="39">
        <v>91</v>
      </c>
      <c r="J11" s="174">
        <f>AVERAGE(G11:I11)</f>
        <v>90</v>
      </c>
      <c r="K11" s="83">
        <v>95</v>
      </c>
      <c r="L11" s="83">
        <v>95</v>
      </c>
      <c r="M11" s="84">
        <v>89</v>
      </c>
      <c r="N11" s="175">
        <f>((K11+L11+M11)-MIN(K11:M11))/2</f>
        <v>95</v>
      </c>
      <c r="O11" s="174">
        <f>J11+N11</f>
        <v>185</v>
      </c>
      <c r="P11" s="111">
        <f>VLOOKUP($A$9:$A$98,'Body do MiČR'!$B$3:$D$102,2)</f>
        <v>50</v>
      </c>
      <c r="S11" s="9"/>
      <c r="T11" s="9"/>
    </row>
    <row r="12" spans="1:20" ht="15" customHeight="1" thickBot="1"/>
    <row r="13" spans="1:20" ht="15" customHeight="1">
      <c r="B13" s="11" t="s">
        <v>28</v>
      </c>
      <c r="C13" s="472" t="s">
        <v>24</v>
      </c>
      <c r="D13" s="472"/>
      <c r="E13" s="12" t="s">
        <v>9</v>
      </c>
      <c r="F13" s="473" t="s">
        <v>37</v>
      </c>
      <c r="G13" s="473"/>
      <c r="H13" s="473"/>
      <c r="I13" s="474" t="s">
        <v>38</v>
      </c>
      <c r="J13" s="474"/>
      <c r="K13" s="475" t="s">
        <v>24</v>
      </c>
      <c r="L13" s="475"/>
      <c r="M13" s="475"/>
      <c r="N13" s="14" t="s">
        <v>9</v>
      </c>
      <c r="O13" s="473" t="s">
        <v>37</v>
      </c>
      <c r="P13" s="473"/>
    </row>
    <row r="14" spans="1:20" ht="15" customHeight="1">
      <c r="B14" s="18" t="s">
        <v>201</v>
      </c>
      <c r="C14" s="510" t="s">
        <v>490</v>
      </c>
      <c r="D14" s="511"/>
      <c r="E14" s="277" t="s">
        <v>276</v>
      </c>
      <c r="F14" s="478"/>
      <c r="G14" s="478"/>
      <c r="H14" s="478"/>
      <c r="I14" s="480" t="s">
        <v>39</v>
      </c>
      <c r="J14" s="480"/>
      <c r="K14" s="481" t="s">
        <v>115</v>
      </c>
      <c r="L14" s="484"/>
      <c r="M14" s="485"/>
      <c r="N14" s="339" t="s">
        <v>295</v>
      </c>
      <c r="O14" s="478"/>
      <c r="P14" s="478"/>
    </row>
    <row r="15" spans="1:20" ht="15" customHeight="1">
      <c r="B15" s="18" t="s">
        <v>486</v>
      </c>
      <c r="C15" s="479" t="s">
        <v>84</v>
      </c>
      <c r="D15" s="479"/>
      <c r="E15" s="277" t="s">
        <v>274</v>
      </c>
      <c r="F15" s="478"/>
      <c r="G15" s="478"/>
      <c r="H15" s="478"/>
      <c r="I15" s="480" t="s">
        <v>40</v>
      </c>
      <c r="J15" s="480"/>
      <c r="K15" s="481" t="s">
        <v>109</v>
      </c>
      <c r="L15" s="482"/>
      <c r="M15" s="483"/>
      <c r="N15" s="339" t="s">
        <v>268</v>
      </c>
      <c r="O15" s="478"/>
      <c r="P15" s="478"/>
    </row>
    <row r="16" spans="1:20" ht="15" customHeight="1">
      <c r="B16" s="18">
        <v>3</v>
      </c>
      <c r="C16" s="479" t="s">
        <v>244</v>
      </c>
      <c r="D16" s="479"/>
      <c r="E16" s="277" t="s">
        <v>208</v>
      </c>
      <c r="F16" s="478"/>
      <c r="G16" s="478"/>
      <c r="H16" s="478"/>
      <c r="I16" s="488"/>
      <c r="J16" s="488"/>
      <c r="K16" s="481" t="s">
        <v>63</v>
      </c>
      <c r="L16" s="484"/>
      <c r="M16" s="485"/>
      <c r="N16" s="339" t="s">
        <v>287</v>
      </c>
      <c r="O16" s="478"/>
      <c r="P16" s="478"/>
    </row>
    <row r="17" spans="1:16" ht="15" customHeight="1">
      <c r="B17" s="15"/>
      <c r="C17" s="479"/>
      <c r="D17" s="479"/>
      <c r="E17" s="16"/>
      <c r="F17" s="478"/>
      <c r="G17" s="478"/>
      <c r="H17" s="478"/>
      <c r="I17" s="488"/>
      <c r="J17" s="488"/>
      <c r="K17" s="481" t="s">
        <v>113</v>
      </c>
      <c r="L17" s="484"/>
      <c r="M17" s="485"/>
      <c r="N17" s="339" t="s">
        <v>296</v>
      </c>
      <c r="O17" s="478"/>
      <c r="P17" s="478"/>
    </row>
    <row r="18" spans="1:16" ht="15" customHeight="1">
      <c r="B18" s="15"/>
      <c r="C18" s="479"/>
      <c r="D18" s="479"/>
      <c r="E18" s="16"/>
      <c r="F18" s="478"/>
      <c r="G18" s="478"/>
      <c r="H18" s="478"/>
      <c r="I18" s="486"/>
      <c r="J18" s="486"/>
      <c r="K18" s="481"/>
      <c r="L18" s="484"/>
      <c r="M18" s="485"/>
      <c r="N18" s="339"/>
      <c r="O18" s="478"/>
      <c r="P18" s="478"/>
    </row>
    <row r="19" spans="1:16" ht="15" customHeight="1">
      <c r="B19" s="15"/>
      <c r="C19" s="479"/>
      <c r="D19" s="479"/>
      <c r="E19" s="16"/>
      <c r="F19" s="478"/>
      <c r="G19" s="478"/>
      <c r="H19" s="478"/>
      <c r="I19" s="487" t="s">
        <v>41</v>
      </c>
      <c r="J19" s="487"/>
      <c r="K19" s="481" t="s">
        <v>244</v>
      </c>
      <c r="L19" s="484"/>
      <c r="M19" s="485"/>
      <c r="N19" s="339" t="s">
        <v>208</v>
      </c>
      <c r="O19" s="478"/>
      <c r="P19" s="478"/>
    </row>
    <row r="20" spans="1:16" ht="15" customHeight="1" thickBot="1">
      <c r="B20" s="19" t="s">
        <v>42</v>
      </c>
      <c r="C20" s="492"/>
      <c r="D20" s="492"/>
      <c r="E20" s="202"/>
      <c r="F20" s="490"/>
      <c r="G20" s="490"/>
      <c r="H20" s="490"/>
      <c r="I20" s="493" t="s">
        <v>42</v>
      </c>
      <c r="J20" s="493"/>
      <c r="K20" s="494" t="s">
        <v>111</v>
      </c>
      <c r="L20" s="495"/>
      <c r="M20" s="496"/>
      <c r="N20" s="337" t="s">
        <v>294</v>
      </c>
      <c r="O20" s="490"/>
      <c r="P20" s="490"/>
    </row>
    <row r="21" spans="1:16" ht="15" customHeight="1">
      <c r="A21" s="20"/>
      <c r="B21" s="20"/>
      <c r="C21" s="497"/>
      <c r="D21" s="497"/>
      <c r="E21" s="20"/>
      <c r="F21" s="21"/>
      <c r="G21" s="21"/>
      <c r="H21" s="22"/>
      <c r="I21" s="22"/>
      <c r="J21" s="22"/>
      <c r="K21" s="22"/>
    </row>
    <row r="22" spans="1:16" ht="15" customHeight="1">
      <c r="A22" s="20"/>
      <c r="B22" s="23"/>
      <c r="C22" s="23"/>
      <c r="E22" s="24"/>
      <c r="F22" s="21"/>
      <c r="G22" s="21"/>
      <c r="H22" s="22"/>
      <c r="I22" s="22"/>
      <c r="J22" s="22"/>
      <c r="K22" s="22"/>
    </row>
    <row r="23" spans="1:16" ht="15" customHeight="1">
      <c r="A23" s="20"/>
      <c r="B23" s="23"/>
      <c r="C23" s="23"/>
      <c r="E23" s="24"/>
      <c r="F23" s="21"/>
      <c r="G23" s="21"/>
      <c r="H23" s="22"/>
      <c r="I23" s="22"/>
      <c r="J23" s="22"/>
      <c r="K23" s="22"/>
    </row>
    <row r="24" spans="1:16" ht="15" customHeight="1">
      <c r="A24" s="20"/>
      <c r="B24" s="23"/>
      <c r="C24" s="23"/>
      <c r="E24" s="24"/>
      <c r="F24" s="23"/>
      <c r="G24" s="21"/>
      <c r="H24" s="22"/>
      <c r="I24" s="22"/>
      <c r="J24" s="22"/>
      <c r="K24" s="22"/>
    </row>
    <row r="25" spans="1:16" ht="15" customHeight="1">
      <c r="A25" s="20"/>
      <c r="B25" s="23"/>
      <c r="C25" s="23"/>
      <c r="E25" s="24"/>
      <c r="F25" s="21"/>
      <c r="G25" s="21"/>
      <c r="H25" s="22"/>
      <c r="I25" s="22"/>
      <c r="J25" s="22"/>
      <c r="K25" s="22"/>
    </row>
    <row r="26" spans="1:16" ht="15" customHeight="1">
      <c r="A26" s="20"/>
      <c r="B26" s="23"/>
      <c r="C26" s="23"/>
    </row>
    <row r="27" spans="1:16" ht="15" customHeight="1">
      <c r="A27" s="20"/>
      <c r="B27" s="23"/>
      <c r="C27" s="23"/>
    </row>
    <row r="40" spans="3:3">
      <c r="C40" t="s">
        <v>616</v>
      </c>
    </row>
    <row r="41" spans="3:3">
      <c r="C41" t="s">
        <v>617</v>
      </c>
    </row>
    <row r="42" spans="3:3">
      <c r="C42" t="s">
        <v>618</v>
      </c>
    </row>
  </sheetData>
  <sortState ref="B8:O11">
    <sortCondition descending="1" ref="O8:O11"/>
  </sortState>
  <mergeCells count="56">
    <mergeCell ref="A3:C4"/>
    <mergeCell ref="D6:D7"/>
    <mergeCell ref="E6:E7"/>
    <mergeCell ref="F6:F7"/>
    <mergeCell ref="G6:I6"/>
    <mergeCell ref="A6:A7"/>
    <mergeCell ref="B6:B7"/>
    <mergeCell ref="C6:C7"/>
    <mergeCell ref="P6:P7"/>
    <mergeCell ref="C13:D13"/>
    <mergeCell ref="F13:H13"/>
    <mergeCell ref="I13:J13"/>
    <mergeCell ref="K13:M13"/>
    <mergeCell ref="O13:P13"/>
    <mergeCell ref="J6:J7"/>
    <mergeCell ref="K6:M6"/>
    <mergeCell ref="N6:N7"/>
    <mergeCell ref="O6:O7"/>
    <mergeCell ref="O14:P14"/>
    <mergeCell ref="C15:D15"/>
    <mergeCell ref="F15:H15"/>
    <mergeCell ref="I15:J15"/>
    <mergeCell ref="K15:M15"/>
    <mergeCell ref="O15:P15"/>
    <mergeCell ref="C14:D14"/>
    <mergeCell ref="F14:H14"/>
    <mergeCell ref="I14:J14"/>
    <mergeCell ref="K14:M14"/>
    <mergeCell ref="I18:J18"/>
    <mergeCell ref="K18:M18"/>
    <mergeCell ref="O16:P16"/>
    <mergeCell ref="C17:D17"/>
    <mergeCell ref="F17:H17"/>
    <mergeCell ref="I17:J17"/>
    <mergeCell ref="K17:M17"/>
    <mergeCell ref="O17:P17"/>
    <mergeCell ref="C16:D16"/>
    <mergeCell ref="F16:H16"/>
    <mergeCell ref="I16:J16"/>
    <mergeCell ref="K16:M16"/>
    <mergeCell ref="A1:J1"/>
    <mergeCell ref="A2:J2"/>
    <mergeCell ref="O20:P20"/>
    <mergeCell ref="C21:D21"/>
    <mergeCell ref="C20:D20"/>
    <mergeCell ref="F20:H20"/>
    <mergeCell ref="I20:J20"/>
    <mergeCell ref="K20:M20"/>
    <mergeCell ref="O18:P18"/>
    <mergeCell ref="C19:D19"/>
    <mergeCell ref="F19:H19"/>
    <mergeCell ref="I19:J19"/>
    <mergeCell ref="K19:M19"/>
    <mergeCell ref="O19:P19"/>
    <mergeCell ref="C18:D18"/>
    <mergeCell ref="F18:H18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42"/>
  <sheetViews>
    <sheetView showZeros="0" workbookViewId="0">
      <selection activeCell="C42" sqref="C42:E42"/>
    </sheetView>
  </sheetViews>
  <sheetFormatPr defaultRowHeight="12.75"/>
  <cols>
    <col min="1" max="1" width="5" customWidth="1"/>
    <col min="2" max="2" width="18.7109375" customWidth="1"/>
    <col min="3" max="3" width="8.7109375" customWidth="1"/>
    <col min="4" max="4" width="24.7109375" customWidth="1"/>
    <col min="5" max="5" width="14.7109375" customWidth="1"/>
    <col min="6" max="6" width="7" customWidth="1"/>
    <col min="7" max="9" width="6.7109375" customWidth="1"/>
    <col min="10" max="10" width="9.28515625" customWidth="1"/>
    <col min="11" max="13" width="6.7109375" customWidth="1"/>
    <col min="14" max="15" width="9.28515625" customWidth="1"/>
    <col min="16" max="16" width="6.7109375" customWidth="1"/>
  </cols>
  <sheetData>
    <row r="1" spans="1:2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</row>
    <row r="2" spans="1:2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</row>
    <row r="3" spans="1:20" ht="20.100000000000001" customHeight="1">
      <c r="A3" s="466" t="s">
        <v>462</v>
      </c>
      <c r="B3" s="466"/>
      <c r="C3" s="466"/>
      <c r="D3" s="8"/>
      <c r="E3" s="8"/>
      <c r="F3" s="8"/>
      <c r="G3" s="8"/>
      <c r="H3" s="8"/>
      <c r="I3" s="8"/>
      <c r="J3" s="8"/>
      <c r="K3" s="8"/>
      <c r="L3" s="8"/>
    </row>
    <row r="4" spans="1:20" ht="20.100000000000001" customHeight="1">
      <c r="A4" s="466"/>
      <c r="B4" s="466"/>
      <c r="C4" s="466"/>
      <c r="D4" s="8"/>
      <c r="E4" s="8"/>
      <c r="F4" s="8"/>
      <c r="G4" s="8"/>
      <c r="H4" s="8"/>
      <c r="I4" s="8"/>
      <c r="J4" s="8"/>
      <c r="K4" s="8"/>
      <c r="L4" s="8"/>
    </row>
    <row r="5" spans="1:20" ht="12" customHeight="1" thickBot="1">
      <c r="Q5" s="9"/>
      <c r="S5" s="9"/>
      <c r="T5" s="9"/>
    </row>
    <row r="6" spans="1:20" ht="12.75" customHeight="1" thickBot="1">
      <c r="A6" s="467" t="s">
        <v>23</v>
      </c>
      <c r="B6" s="469" t="s">
        <v>24</v>
      </c>
      <c r="C6" s="469" t="s">
        <v>9</v>
      </c>
      <c r="D6" s="469" t="s">
        <v>25</v>
      </c>
      <c r="E6" s="469" t="s">
        <v>26</v>
      </c>
      <c r="F6" s="469" t="s">
        <v>27</v>
      </c>
      <c r="G6" s="477" t="s">
        <v>28</v>
      </c>
      <c r="H6" s="477"/>
      <c r="I6" s="477"/>
      <c r="J6" s="476" t="s">
        <v>29</v>
      </c>
      <c r="K6" s="477" t="s">
        <v>30</v>
      </c>
      <c r="L6" s="477"/>
      <c r="M6" s="477"/>
      <c r="N6" s="476" t="s">
        <v>31</v>
      </c>
      <c r="O6" s="476" t="s">
        <v>32</v>
      </c>
      <c r="P6" s="471" t="s">
        <v>33</v>
      </c>
      <c r="S6" s="9"/>
      <c r="T6" s="9"/>
    </row>
    <row r="7" spans="1:20" ht="13.5" thickBot="1">
      <c r="A7" s="467"/>
      <c r="B7" s="469"/>
      <c r="C7" s="469"/>
      <c r="D7" s="469"/>
      <c r="E7" s="469"/>
      <c r="F7" s="469"/>
      <c r="G7" s="32" t="s">
        <v>34</v>
      </c>
      <c r="H7" s="32" t="s">
        <v>35</v>
      </c>
      <c r="I7" s="32" t="s">
        <v>36</v>
      </c>
      <c r="J7" s="499"/>
      <c r="K7" s="33" t="s">
        <v>34</v>
      </c>
      <c r="L7" s="32" t="s">
        <v>35</v>
      </c>
      <c r="M7" s="32" t="s">
        <v>36</v>
      </c>
      <c r="N7" s="499"/>
      <c r="O7" s="499"/>
      <c r="P7" s="498"/>
      <c r="S7" s="9"/>
      <c r="T7" s="9"/>
    </row>
    <row r="8" spans="1:20" ht="15" customHeight="1">
      <c r="A8" s="114">
        <v>1</v>
      </c>
      <c r="B8" s="438" t="s">
        <v>524</v>
      </c>
      <c r="C8" s="415" t="s">
        <v>523</v>
      </c>
      <c r="D8" s="271" t="s">
        <v>331</v>
      </c>
      <c r="E8" s="266" t="s">
        <v>426</v>
      </c>
      <c r="F8" s="267" t="s">
        <v>74</v>
      </c>
      <c r="G8" s="38">
        <v>93</v>
      </c>
      <c r="H8" s="38">
        <v>92</v>
      </c>
      <c r="I8" s="38">
        <v>94</v>
      </c>
      <c r="J8" s="75">
        <f>AVERAGE(G8:I8)</f>
        <v>93</v>
      </c>
      <c r="K8" s="76">
        <v>94</v>
      </c>
      <c r="L8" s="76">
        <v>100</v>
      </c>
      <c r="M8" s="77">
        <v>94</v>
      </c>
      <c r="N8" s="78">
        <f>((K8+L8+M8)-MIN(K8:M8))/2</f>
        <v>97</v>
      </c>
      <c r="O8" s="75">
        <f>J8+N8</f>
        <v>190</v>
      </c>
      <c r="P8" s="110">
        <f>VLOOKUP($A$8:$A$96,'Body do MiČR'!$B$3:$D$102,2)</f>
        <v>100</v>
      </c>
      <c r="S8" s="9"/>
      <c r="T8" s="9"/>
    </row>
    <row r="9" spans="1:20" ht="14.25" customHeight="1">
      <c r="A9" s="113">
        <v>2</v>
      </c>
      <c r="B9" s="457" t="s">
        <v>65</v>
      </c>
      <c r="C9" s="458" t="s">
        <v>434</v>
      </c>
      <c r="D9" s="340" t="s">
        <v>190</v>
      </c>
      <c r="E9" s="109" t="s">
        <v>426</v>
      </c>
      <c r="F9" s="359" t="s">
        <v>74</v>
      </c>
      <c r="G9" s="37">
        <v>92</v>
      </c>
      <c r="H9" s="37">
        <v>89</v>
      </c>
      <c r="I9" s="37">
        <v>93</v>
      </c>
      <c r="J9" s="80">
        <f>AVERAGE(G9:I9)</f>
        <v>91.333333333333329</v>
      </c>
      <c r="K9" s="81">
        <v>86</v>
      </c>
      <c r="L9" s="79">
        <v>98</v>
      </c>
      <c r="M9" s="79">
        <v>94</v>
      </c>
      <c r="N9" s="82">
        <f>((K9+L9+M9)-MIN(K9:M9))/2</f>
        <v>96</v>
      </c>
      <c r="O9" s="80">
        <f>J9+N9</f>
        <v>187.33333333333331</v>
      </c>
      <c r="P9" s="112">
        <f>VLOOKUP($A$8:$A$96,'Body do MiČR'!$B$3:$D$102,2)</f>
        <v>80</v>
      </c>
      <c r="S9" s="9"/>
      <c r="T9" s="9"/>
    </row>
    <row r="10" spans="1:20" ht="14.25" customHeight="1" thickBot="1">
      <c r="A10" s="173">
        <v>3</v>
      </c>
      <c r="B10" s="360" t="s">
        <v>447</v>
      </c>
      <c r="C10" s="361" t="s">
        <v>448</v>
      </c>
      <c r="D10" s="362" t="s">
        <v>51</v>
      </c>
      <c r="E10" s="283" t="s">
        <v>426</v>
      </c>
      <c r="F10" s="286" t="s">
        <v>74</v>
      </c>
      <c r="G10" s="39">
        <v>85</v>
      </c>
      <c r="H10" s="39">
        <v>85</v>
      </c>
      <c r="I10" s="39">
        <v>88</v>
      </c>
      <c r="J10" s="174">
        <f>AVERAGE(G10:I10)</f>
        <v>86</v>
      </c>
      <c r="K10" s="83">
        <v>94</v>
      </c>
      <c r="L10" s="83">
        <v>88</v>
      </c>
      <c r="M10" s="84">
        <v>88</v>
      </c>
      <c r="N10" s="175">
        <f>((K10+L10+M10)-MIN(K10:M10))/2</f>
        <v>91</v>
      </c>
      <c r="O10" s="174">
        <f>J10+N10</f>
        <v>177</v>
      </c>
      <c r="P10" s="111">
        <f>VLOOKUP($A$8:$A$96,'Body do MiČR'!$B$3:$D$102,2)</f>
        <v>60</v>
      </c>
      <c r="S10" s="9"/>
      <c r="T10" s="9"/>
    </row>
    <row r="11" spans="1:20" ht="15" customHeight="1" thickBot="1"/>
    <row r="12" spans="1:20" ht="15" customHeight="1">
      <c r="B12" s="11" t="s">
        <v>28</v>
      </c>
      <c r="C12" s="472" t="s">
        <v>24</v>
      </c>
      <c r="D12" s="472"/>
      <c r="E12" s="12" t="s">
        <v>9</v>
      </c>
      <c r="F12" s="473" t="s">
        <v>37</v>
      </c>
      <c r="G12" s="473"/>
      <c r="H12" s="473"/>
      <c r="I12" s="474" t="s">
        <v>38</v>
      </c>
      <c r="J12" s="474"/>
      <c r="K12" s="475" t="s">
        <v>24</v>
      </c>
      <c r="L12" s="475"/>
      <c r="M12" s="475"/>
      <c r="N12" s="14" t="s">
        <v>9</v>
      </c>
      <c r="O12" s="473" t="s">
        <v>37</v>
      </c>
      <c r="P12" s="473"/>
    </row>
    <row r="13" spans="1:20" ht="15" customHeight="1">
      <c r="B13" s="18" t="s">
        <v>201</v>
      </c>
      <c r="C13" s="510" t="s">
        <v>490</v>
      </c>
      <c r="D13" s="511"/>
      <c r="E13" s="277" t="s">
        <v>276</v>
      </c>
      <c r="F13" s="478"/>
      <c r="G13" s="478"/>
      <c r="H13" s="478"/>
      <c r="I13" s="480" t="s">
        <v>39</v>
      </c>
      <c r="J13" s="480"/>
      <c r="K13" s="481" t="s">
        <v>115</v>
      </c>
      <c r="L13" s="484"/>
      <c r="M13" s="485"/>
      <c r="N13" s="339" t="s">
        <v>295</v>
      </c>
      <c r="O13" s="478"/>
      <c r="P13" s="478"/>
    </row>
    <row r="14" spans="1:20" ht="15" customHeight="1">
      <c r="B14" s="18" t="s">
        <v>486</v>
      </c>
      <c r="C14" s="479" t="s">
        <v>84</v>
      </c>
      <c r="D14" s="479"/>
      <c r="E14" s="277" t="s">
        <v>274</v>
      </c>
      <c r="F14" s="478"/>
      <c r="G14" s="478"/>
      <c r="H14" s="478"/>
      <c r="I14" s="480" t="s">
        <v>40</v>
      </c>
      <c r="J14" s="480"/>
      <c r="K14" s="481" t="s">
        <v>109</v>
      </c>
      <c r="L14" s="482"/>
      <c r="M14" s="483"/>
      <c r="N14" s="339" t="s">
        <v>268</v>
      </c>
      <c r="O14" s="478"/>
      <c r="P14" s="478"/>
    </row>
    <row r="15" spans="1:20" ht="15" customHeight="1">
      <c r="B15" s="18">
        <v>3</v>
      </c>
      <c r="C15" s="479" t="s">
        <v>244</v>
      </c>
      <c r="D15" s="479"/>
      <c r="E15" s="277" t="s">
        <v>208</v>
      </c>
      <c r="F15" s="478"/>
      <c r="G15" s="478"/>
      <c r="H15" s="478"/>
      <c r="I15" s="488"/>
      <c r="J15" s="488"/>
      <c r="K15" s="481" t="s">
        <v>63</v>
      </c>
      <c r="L15" s="484"/>
      <c r="M15" s="485"/>
      <c r="N15" s="339" t="s">
        <v>287</v>
      </c>
      <c r="O15" s="478"/>
      <c r="P15" s="478"/>
    </row>
    <row r="16" spans="1:20" ht="15" customHeight="1">
      <c r="B16" s="15"/>
      <c r="C16" s="479"/>
      <c r="D16" s="479"/>
      <c r="E16" s="16"/>
      <c r="F16" s="478"/>
      <c r="G16" s="478"/>
      <c r="H16" s="478"/>
      <c r="I16" s="488"/>
      <c r="J16" s="488"/>
      <c r="K16" s="481" t="s">
        <v>113</v>
      </c>
      <c r="L16" s="484"/>
      <c r="M16" s="485"/>
      <c r="N16" s="339" t="s">
        <v>296</v>
      </c>
      <c r="O16" s="478"/>
      <c r="P16" s="478"/>
    </row>
    <row r="17" spans="1:16" ht="15" customHeight="1">
      <c r="B17" s="15"/>
      <c r="C17" s="479"/>
      <c r="D17" s="479"/>
      <c r="E17" s="16"/>
      <c r="F17" s="478"/>
      <c r="G17" s="478"/>
      <c r="H17" s="478"/>
      <c r="I17" s="486"/>
      <c r="J17" s="486"/>
      <c r="K17" s="481"/>
      <c r="L17" s="484"/>
      <c r="M17" s="485"/>
      <c r="N17" s="339"/>
      <c r="O17" s="478"/>
      <c r="P17" s="478"/>
    </row>
    <row r="18" spans="1:16" ht="15" customHeight="1">
      <c r="B18" s="15"/>
      <c r="C18" s="479"/>
      <c r="D18" s="479"/>
      <c r="E18" s="16"/>
      <c r="F18" s="478"/>
      <c r="G18" s="478"/>
      <c r="H18" s="478"/>
      <c r="I18" s="487" t="s">
        <v>41</v>
      </c>
      <c r="J18" s="487"/>
      <c r="K18" s="481" t="s">
        <v>244</v>
      </c>
      <c r="L18" s="484"/>
      <c r="M18" s="485"/>
      <c r="N18" s="339" t="s">
        <v>208</v>
      </c>
      <c r="O18" s="478"/>
      <c r="P18" s="478"/>
    </row>
    <row r="19" spans="1:16" ht="15" customHeight="1" thickBot="1">
      <c r="B19" s="19" t="s">
        <v>42</v>
      </c>
      <c r="C19" s="492"/>
      <c r="D19" s="492"/>
      <c r="E19" s="202"/>
      <c r="F19" s="490"/>
      <c r="G19" s="490"/>
      <c r="H19" s="490"/>
      <c r="I19" s="493" t="s">
        <v>42</v>
      </c>
      <c r="J19" s="493"/>
      <c r="K19" s="494" t="s">
        <v>111</v>
      </c>
      <c r="L19" s="495"/>
      <c r="M19" s="496"/>
      <c r="N19" s="337" t="s">
        <v>294</v>
      </c>
      <c r="O19" s="490"/>
      <c r="P19" s="490"/>
    </row>
    <row r="20" spans="1:16" ht="15" customHeight="1">
      <c r="A20" s="20"/>
      <c r="B20" s="20"/>
      <c r="C20" s="497"/>
      <c r="D20" s="497"/>
      <c r="E20" s="20"/>
      <c r="F20" s="21"/>
      <c r="G20" s="21"/>
      <c r="H20" s="22"/>
      <c r="I20" s="22"/>
      <c r="J20" s="22"/>
      <c r="K20" s="22"/>
    </row>
    <row r="21" spans="1:16" ht="15" customHeight="1">
      <c r="A21" s="20"/>
      <c r="B21" s="23"/>
      <c r="C21" s="23"/>
      <c r="E21" s="24"/>
      <c r="F21" s="21"/>
      <c r="G21" s="21"/>
      <c r="H21" s="22"/>
      <c r="I21" s="22"/>
      <c r="J21" s="22"/>
      <c r="K21" s="22"/>
    </row>
    <row r="22" spans="1:16" ht="15" customHeight="1">
      <c r="A22" s="20"/>
      <c r="B22" s="23"/>
      <c r="C22" s="23"/>
      <c r="E22" s="24"/>
      <c r="F22" s="21"/>
      <c r="G22" s="21"/>
      <c r="H22" s="22"/>
      <c r="I22" s="22"/>
      <c r="J22" s="22"/>
      <c r="K22" s="22"/>
    </row>
    <row r="23" spans="1:16" ht="15" customHeight="1">
      <c r="A23" s="20"/>
      <c r="B23" s="23"/>
      <c r="C23" s="23"/>
      <c r="E23" s="24"/>
      <c r="F23" s="23"/>
      <c r="G23" s="21"/>
      <c r="H23" s="22"/>
      <c r="I23" s="22"/>
      <c r="J23" s="22"/>
      <c r="K23" s="22"/>
    </row>
    <row r="24" spans="1:16" ht="15" customHeight="1">
      <c r="A24" s="20"/>
      <c r="B24" s="23"/>
      <c r="C24" s="23"/>
      <c r="E24" s="24"/>
      <c r="F24" s="21"/>
      <c r="G24" s="21"/>
      <c r="H24" s="22"/>
      <c r="I24" s="22"/>
      <c r="J24" s="22"/>
      <c r="K24" s="22"/>
    </row>
    <row r="25" spans="1:16" ht="15" customHeight="1">
      <c r="A25" s="20"/>
      <c r="B25" s="23"/>
      <c r="C25" s="23"/>
    </row>
    <row r="26" spans="1:16" ht="15" customHeight="1">
      <c r="A26" s="20"/>
      <c r="B26" s="23"/>
      <c r="C26" s="23"/>
    </row>
    <row r="40" spans="3:3">
      <c r="C40" t="s">
        <v>616</v>
      </c>
    </row>
    <row r="41" spans="3:3">
      <c r="C41" t="s">
        <v>617</v>
      </c>
    </row>
    <row r="42" spans="3:3">
      <c r="C42" t="s">
        <v>618</v>
      </c>
    </row>
  </sheetData>
  <sortState ref="B8:O10">
    <sortCondition descending="1" ref="O8:O10"/>
  </sortState>
  <mergeCells count="56">
    <mergeCell ref="A1:J1"/>
    <mergeCell ref="A2:J2"/>
    <mergeCell ref="O19:P19"/>
    <mergeCell ref="C20:D20"/>
    <mergeCell ref="C19:D19"/>
    <mergeCell ref="F19:H19"/>
    <mergeCell ref="I19:J19"/>
    <mergeCell ref="K19:M19"/>
    <mergeCell ref="O17:P17"/>
    <mergeCell ref="C18:D18"/>
    <mergeCell ref="O18:P18"/>
    <mergeCell ref="O15:P15"/>
    <mergeCell ref="C16:D16"/>
    <mergeCell ref="F16:H16"/>
    <mergeCell ref="I16:J16"/>
    <mergeCell ref="K16:M16"/>
    <mergeCell ref="O16:P16"/>
    <mergeCell ref="C15:D15"/>
    <mergeCell ref="F15:H15"/>
    <mergeCell ref="I15:J15"/>
    <mergeCell ref="K15:M15"/>
    <mergeCell ref="C17:D17"/>
    <mergeCell ref="F17:H17"/>
    <mergeCell ref="I17:J17"/>
    <mergeCell ref="K17:M17"/>
    <mergeCell ref="F18:H18"/>
    <mergeCell ref="I18:J18"/>
    <mergeCell ref="K18:M18"/>
    <mergeCell ref="O13:P13"/>
    <mergeCell ref="C14:D14"/>
    <mergeCell ref="F14:H14"/>
    <mergeCell ref="I14:J14"/>
    <mergeCell ref="K14:M14"/>
    <mergeCell ref="O14:P14"/>
    <mergeCell ref="C13:D13"/>
    <mergeCell ref="F13:H13"/>
    <mergeCell ref="I13:J13"/>
    <mergeCell ref="P6:P7"/>
    <mergeCell ref="C12:D12"/>
    <mergeCell ref="F12:H12"/>
    <mergeCell ref="I12:J12"/>
    <mergeCell ref="K12:M12"/>
    <mergeCell ref="O12:P12"/>
    <mergeCell ref="J6:J7"/>
    <mergeCell ref="K6:M6"/>
    <mergeCell ref="N6:N7"/>
    <mergeCell ref="O6:O7"/>
    <mergeCell ref="A3:C4"/>
    <mergeCell ref="D6:D7"/>
    <mergeCell ref="E6:E7"/>
    <mergeCell ref="F6:F7"/>
    <mergeCell ref="K13:M13"/>
    <mergeCell ref="G6:I6"/>
    <mergeCell ref="A6:A7"/>
    <mergeCell ref="B6:B7"/>
    <mergeCell ref="C6:C7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42"/>
  <sheetViews>
    <sheetView showZeros="0" workbookViewId="0">
      <selection activeCell="C42" sqref="C42:E42"/>
    </sheetView>
  </sheetViews>
  <sheetFormatPr defaultRowHeight="12.75"/>
  <cols>
    <col min="1" max="1" width="5" customWidth="1"/>
    <col min="2" max="2" width="18.7109375" customWidth="1"/>
    <col min="3" max="3" width="8.7109375" customWidth="1"/>
    <col min="4" max="4" width="24.7109375" customWidth="1"/>
    <col min="5" max="5" width="15.5703125" customWidth="1"/>
    <col min="6" max="6" width="7" customWidth="1"/>
    <col min="7" max="9" width="5.42578125" customWidth="1"/>
    <col min="10" max="10" width="8.28515625" customWidth="1"/>
    <col min="11" max="13" width="5.42578125" customWidth="1"/>
    <col min="14" max="14" width="8.28515625" customWidth="1"/>
    <col min="15" max="17" width="5.7109375" customWidth="1"/>
    <col min="18" max="20" width="8.28515625" customWidth="1"/>
    <col min="21" max="21" width="6.7109375" customWidth="1"/>
  </cols>
  <sheetData>
    <row r="1" spans="1:23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3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3" ht="20.100000000000001" customHeight="1">
      <c r="A3" s="466" t="s">
        <v>77</v>
      </c>
      <c r="B3" s="466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3" ht="20.100000000000001" customHeight="1">
      <c r="A4" s="466"/>
      <c r="B4" s="466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3" ht="12" customHeight="1">
      <c r="V5" s="9"/>
      <c r="W5" s="9"/>
    </row>
    <row r="6" spans="1:23" ht="12.75" customHeight="1">
      <c r="A6" s="468" t="s">
        <v>23</v>
      </c>
      <c r="B6" s="470" t="s">
        <v>24</v>
      </c>
      <c r="C6" s="470" t="s">
        <v>9</v>
      </c>
      <c r="D6" s="470" t="s">
        <v>25</v>
      </c>
      <c r="E6" s="470" t="s">
        <v>26</v>
      </c>
      <c r="F6" s="470" t="s">
        <v>27</v>
      </c>
      <c r="G6" s="477" t="s">
        <v>28</v>
      </c>
      <c r="H6" s="477"/>
      <c r="I6" s="477"/>
      <c r="J6" s="476" t="s">
        <v>29</v>
      </c>
      <c r="K6" s="512" t="s">
        <v>78</v>
      </c>
      <c r="L6" s="512"/>
      <c r="M6" s="512"/>
      <c r="N6" s="476" t="s">
        <v>79</v>
      </c>
      <c r="O6" s="477" t="s">
        <v>30</v>
      </c>
      <c r="P6" s="477"/>
      <c r="Q6" s="477"/>
      <c r="R6" s="476" t="s">
        <v>31</v>
      </c>
      <c r="S6" s="476" t="s">
        <v>80</v>
      </c>
      <c r="T6" s="476" t="s">
        <v>32</v>
      </c>
      <c r="U6" s="471" t="s">
        <v>33</v>
      </c>
      <c r="V6" s="9"/>
      <c r="W6" s="9"/>
    </row>
    <row r="7" spans="1:23" ht="13.5" thickBot="1">
      <c r="A7" s="468"/>
      <c r="B7" s="470"/>
      <c r="C7" s="470"/>
      <c r="D7" s="470"/>
      <c r="E7" s="470"/>
      <c r="F7" s="470"/>
      <c r="G7" s="10" t="s">
        <v>34</v>
      </c>
      <c r="H7" s="10" t="s">
        <v>35</v>
      </c>
      <c r="I7" s="10" t="s">
        <v>36</v>
      </c>
      <c r="J7" s="476"/>
      <c r="K7" s="10" t="s">
        <v>34</v>
      </c>
      <c r="L7" s="10" t="s">
        <v>35</v>
      </c>
      <c r="M7" s="10" t="s">
        <v>36</v>
      </c>
      <c r="N7" s="476"/>
      <c r="O7" s="34" t="s">
        <v>34</v>
      </c>
      <c r="P7" s="10" t="s">
        <v>35</v>
      </c>
      <c r="Q7" s="10" t="s">
        <v>36</v>
      </c>
      <c r="R7" s="476"/>
      <c r="S7" s="476"/>
      <c r="T7" s="476"/>
      <c r="U7" s="471"/>
      <c r="V7" s="9"/>
      <c r="W7" s="9"/>
    </row>
    <row r="8" spans="1:23" ht="15" customHeight="1">
      <c r="A8" s="114">
        <v>1</v>
      </c>
      <c r="B8" s="302" t="s">
        <v>84</v>
      </c>
      <c r="C8" s="303" t="s">
        <v>85</v>
      </c>
      <c r="D8" s="287" t="s">
        <v>175</v>
      </c>
      <c r="E8" s="287" t="s">
        <v>221</v>
      </c>
      <c r="F8" s="288" t="s">
        <v>57</v>
      </c>
      <c r="G8" s="280">
        <v>92</v>
      </c>
      <c r="H8" s="280">
        <v>95</v>
      </c>
      <c r="I8" s="280">
        <v>94</v>
      </c>
      <c r="J8" s="289">
        <f t="shared" ref="J8:J15" si="0">AVERAGE(G8:I8)</f>
        <v>93.666666666666671</v>
      </c>
      <c r="K8" s="280">
        <v>96</v>
      </c>
      <c r="L8" s="280">
        <v>97</v>
      </c>
      <c r="M8" s="280">
        <v>96</v>
      </c>
      <c r="N8" s="290">
        <f t="shared" ref="N8:N15" si="1">AVERAGE(K8:M8)</f>
        <v>96.333333333333329</v>
      </c>
      <c r="O8" s="76">
        <v>86</v>
      </c>
      <c r="P8" s="76">
        <v>82</v>
      </c>
      <c r="Q8" s="77">
        <v>74</v>
      </c>
      <c r="R8" s="291">
        <f t="shared" ref="R8:R15" si="2">((O8+P8+Q8)-MIN(O8:Q8))</f>
        <v>168</v>
      </c>
      <c r="S8" s="176">
        <f t="shared" ref="S8:S15" si="3">J8+N8</f>
        <v>190</v>
      </c>
      <c r="T8" s="176">
        <f t="shared" ref="T8:T15" si="4">R8+S8</f>
        <v>358</v>
      </c>
      <c r="U8" s="110">
        <f>VLOOKUP($A$8:$A$90,'Body do MiČR'!$B$3:$D$102,2)</f>
        <v>100</v>
      </c>
      <c r="V8" s="9"/>
      <c r="W8" s="9"/>
    </row>
    <row r="9" spans="1:23" ht="15" customHeight="1">
      <c r="A9" s="240">
        <v>2</v>
      </c>
      <c r="B9" s="241" t="s">
        <v>477</v>
      </c>
      <c r="C9" s="247" t="s">
        <v>478</v>
      </c>
      <c r="D9" s="243" t="s">
        <v>175</v>
      </c>
      <c r="E9" s="243" t="s">
        <v>479</v>
      </c>
      <c r="F9" s="248" t="s">
        <v>55</v>
      </c>
      <c r="G9" s="245">
        <v>82</v>
      </c>
      <c r="H9" s="245">
        <v>83</v>
      </c>
      <c r="I9" s="245">
        <v>84</v>
      </c>
      <c r="J9" s="246">
        <f t="shared" si="0"/>
        <v>83</v>
      </c>
      <c r="K9" s="245">
        <v>100</v>
      </c>
      <c r="L9" s="245">
        <v>99</v>
      </c>
      <c r="M9" s="245">
        <v>98</v>
      </c>
      <c r="N9" s="102">
        <f t="shared" si="1"/>
        <v>99</v>
      </c>
      <c r="O9" s="79">
        <v>87</v>
      </c>
      <c r="P9" s="81">
        <v>84</v>
      </c>
      <c r="Q9" s="79">
        <v>87</v>
      </c>
      <c r="R9" s="180">
        <f t="shared" si="2"/>
        <v>174</v>
      </c>
      <c r="S9" s="103">
        <f t="shared" si="3"/>
        <v>182</v>
      </c>
      <c r="T9" s="103">
        <f t="shared" si="4"/>
        <v>356</v>
      </c>
      <c r="U9" s="112">
        <f>VLOOKUP($A$8:$A$90,'Body do MiČR'!$B$3:$D$102,2)</f>
        <v>80</v>
      </c>
      <c r="V9" s="9"/>
      <c r="W9" s="9"/>
    </row>
    <row r="10" spans="1:23" ht="15" customHeight="1">
      <c r="A10" s="240">
        <v>3</v>
      </c>
      <c r="B10" s="408" t="s">
        <v>81</v>
      </c>
      <c r="C10" s="242" t="s">
        <v>82</v>
      </c>
      <c r="D10" s="244" t="s">
        <v>64</v>
      </c>
      <c r="E10" s="243" t="s">
        <v>485</v>
      </c>
      <c r="F10" s="248" t="s">
        <v>55</v>
      </c>
      <c r="G10" s="245">
        <v>79</v>
      </c>
      <c r="H10" s="245">
        <v>81</v>
      </c>
      <c r="I10" s="245">
        <v>80</v>
      </c>
      <c r="J10" s="246">
        <f t="shared" si="0"/>
        <v>80</v>
      </c>
      <c r="K10" s="245">
        <v>93</v>
      </c>
      <c r="L10" s="245">
        <v>93</v>
      </c>
      <c r="M10" s="245">
        <v>92</v>
      </c>
      <c r="N10" s="102">
        <f t="shared" si="1"/>
        <v>92.666666666666671</v>
      </c>
      <c r="O10" s="79">
        <v>89</v>
      </c>
      <c r="P10" s="79">
        <v>91</v>
      </c>
      <c r="Q10" s="81">
        <v>88</v>
      </c>
      <c r="R10" s="180">
        <f t="shared" si="2"/>
        <v>180</v>
      </c>
      <c r="S10" s="103">
        <f t="shared" si="3"/>
        <v>172.66666666666669</v>
      </c>
      <c r="T10" s="103">
        <f t="shared" si="4"/>
        <v>352.66666666666669</v>
      </c>
      <c r="U10" s="112">
        <f>VLOOKUP($A$8:$A$90,'Body do MiČR'!$B$3:$D$102,2)</f>
        <v>60</v>
      </c>
      <c r="V10" s="9"/>
      <c r="W10" s="9"/>
    </row>
    <row r="11" spans="1:23" ht="15" customHeight="1">
      <c r="A11" s="240">
        <v>4</v>
      </c>
      <c r="B11" s="241" t="s">
        <v>217</v>
      </c>
      <c r="C11" s="242" t="s">
        <v>83</v>
      </c>
      <c r="D11" s="244" t="s">
        <v>64</v>
      </c>
      <c r="E11" s="243" t="s">
        <v>449</v>
      </c>
      <c r="F11" s="249" t="s">
        <v>450</v>
      </c>
      <c r="G11" s="245">
        <v>76</v>
      </c>
      <c r="H11" s="245">
        <v>78</v>
      </c>
      <c r="I11" s="245">
        <v>77</v>
      </c>
      <c r="J11" s="246">
        <f t="shared" si="0"/>
        <v>77</v>
      </c>
      <c r="K11" s="245">
        <v>93</v>
      </c>
      <c r="L11" s="245">
        <v>91</v>
      </c>
      <c r="M11" s="245">
        <v>91</v>
      </c>
      <c r="N11" s="102">
        <f t="shared" si="1"/>
        <v>91.666666666666671</v>
      </c>
      <c r="O11" s="79">
        <v>83</v>
      </c>
      <c r="P11" s="79">
        <v>92</v>
      </c>
      <c r="Q11" s="81">
        <v>82</v>
      </c>
      <c r="R11" s="180">
        <f t="shared" si="2"/>
        <v>175</v>
      </c>
      <c r="S11" s="103">
        <f t="shared" si="3"/>
        <v>168.66666666666669</v>
      </c>
      <c r="T11" s="103">
        <f t="shared" si="4"/>
        <v>343.66666666666669</v>
      </c>
      <c r="U11" s="112">
        <f>VLOOKUP($A$8:$A$90,'Body do MiČR'!$B$3:$D$102,2)</f>
        <v>50</v>
      </c>
      <c r="V11" s="9"/>
      <c r="W11" s="9"/>
    </row>
    <row r="12" spans="1:23" ht="15" customHeight="1">
      <c r="A12" s="240">
        <v>5</v>
      </c>
      <c r="B12" s="241" t="s">
        <v>61</v>
      </c>
      <c r="C12" s="247" t="s">
        <v>75</v>
      </c>
      <c r="D12" s="243" t="s">
        <v>171</v>
      </c>
      <c r="E12" s="243" t="s">
        <v>73</v>
      </c>
      <c r="F12" s="249" t="s">
        <v>50</v>
      </c>
      <c r="G12" s="245">
        <v>91</v>
      </c>
      <c r="H12" s="245">
        <v>93</v>
      </c>
      <c r="I12" s="245">
        <v>90</v>
      </c>
      <c r="J12" s="246">
        <f t="shared" si="0"/>
        <v>91.333333333333329</v>
      </c>
      <c r="K12" s="245">
        <v>95</v>
      </c>
      <c r="L12" s="245">
        <v>94</v>
      </c>
      <c r="M12" s="245">
        <v>95</v>
      </c>
      <c r="N12" s="102">
        <f t="shared" si="1"/>
        <v>94.666666666666671</v>
      </c>
      <c r="O12" s="79">
        <v>79</v>
      </c>
      <c r="P12" s="81">
        <v>47</v>
      </c>
      <c r="Q12" s="79">
        <v>69</v>
      </c>
      <c r="R12" s="180">
        <f t="shared" si="2"/>
        <v>148</v>
      </c>
      <c r="S12" s="103">
        <f t="shared" si="3"/>
        <v>186</v>
      </c>
      <c r="T12" s="103">
        <f t="shared" si="4"/>
        <v>334</v>
      </c>
      <c r="U12" s="112">
        <f>VLOOKUP($A$8:$A$90,'Body do MiČR'!$B$3:$D$102,2)</f>
        <v>45</v>
      </c>
      <c r="V12" s="9"/>
      <c r="W12" s="9"/>
    </row>
    <row r="13" spans="1:23" ht="15" customHeight="1">
      <c r="A13" s="240">
        <v>6</v>
      </c>
      <c r="B13" s="363" t="s">
        <v>528</v>
      </c>
      <c r="C13" s="242" t="s">
        <v>525</v>
      </c>
      <c r="D13" s="410" t="s">
        <v>526</v>
      </c>
      <c r="E13" s="243" t="s">
        <v>527</v>
      </c>
      <c r="F13" s="249" t="s">
        <v>133</v>
      </c>
      <c r="G13" s="245">
        <v>73</v>
      </c>
      <c r="H13" s="245">
        <v>75</v>
      </c>
      <c r="I13" s="245">
        <v>74</v>
      </c>
      <c r="J13" s="246">
        <f t="shared" si="0"/>
        <v>74</v>
      </c>
      <c r="K13" s="245">
        <v>80</v>
      </c>
      <c r="L13" s="245">
        <v>82</v>
      </c>
      <c r="M13" s="245">
        <v>84</v>
      </c>
      <c r="N13" s="102">
        <f t="shared" si="1"/>
        <v>82</v>
      </c>
      <c r="O13" s="79">
        <v>71</v>
      </c>
      <c r="P13" s="79">
        <v>69</v>
      </c>
      <c r="Q13" s="81">
        <v>0</v>
      </c>
      <c r="R13" s="180">
        <f t="shared" si="2"/>
        <v>140</v>
      </c>
      <c r="S13" s="103">
        <f t="shared" si="3"/>
        <v>156</v>
      </c>
      <c r="T13" s="103">
        <f t="shared" si="4"/>
        <v>296</v>
      </c>
      <c r="U13" s="112">
        <f>VLOOKUP($A$8:$A$90,'Body do MiČR'!$B$3:$D$102,2)</f>
        <v>40</v>
      </c>
      <c r="V13" s="9"/>
      <c r="W13" s="9"/>
    </row>
    <row r="14" spans="1:23" ht="15" customHeight="1">
      <c r="A14" s="240">
        <v>7</v>
      </c>
      <c r="B14" s="363" t="s">
        <v>529</v>
      </c>
      <c r="C14" s="364" t="s">
        <v>530</v>
      </c>
      <c r="D14" s="91" t="s">
        <v>338</v>
      </c>
      <c r="E14" s="243" t="s">
        <v>564</v>
      </c>
      <c r="F14" s="249" t="s">
        <v>565</v>
      </c>
      <c r="G14" s="245">
        <v>0</v>
      </c>
      <c r="H14" s="245">
        <v>0</v>
      </c>
      <c r="I14" s="245">
        <v>0</v>
      </c>
      <c r="J14" s="246">
        <f t="shared" si="0"/>
        <v>0</v>
      </c>
      <c r="K14" s="245">
        <v>0</v>
      </c>
      <c r="L14" s="245">
        <v>0</v>
      </c>
      <c r="M14" s="245">
        <v>0</v>
      </c>
      <c r="N14" s="102">
        <f t="shared" si="1"/>
        <v>0</v>
      </c>
      <c r="O14" s="79">
        <v>94</v>
      </c>
      <c r="P14" s="81">
        <v>87</v>
      </c>
      <c r="Q14" s="79">
        <v>95</v>
      </c>
      <c r="R14" s="180">
        <f t="shared" si="2"/>
        <v>189</v>
      </c>
      <c r="S14" s="103">
        <f t="shared" si="3"/>
        <v>0</v>
      </c>
      <c r="T14" s="103">
        <f t="shared" si="4"/>
        <v>189</v>
      </c>
      <c r="U14" s="112">
        <f>VLOOKUP($A$8:$A$90,'Body do MiČR'!$B$3:$D$102,2)</f>
        <v>36</v>
      </c>
      <c r="V14" s="9"/>
      <c r="W14" s="9"/>
    </row>
    <row r="15" spans="1:23" ht="15" customHeight="1" thickBot="1">
      <c r="A15" s="292">
        <v>8</v>
      </c>
      <c r="B15" s="407" t="s">
        <v>568</v>
      </c>
      <c r="C15" s="409" t="s">
        <v>569</v>
      </c>
      <c r="D15" s="411" t="s">
        <v>223</v>
      </c>
      <c r="E15" s="412" t="s">
        <v>564</v>
      </c>
      <c r="F15" s="293" t="s">
        <v>55</v>
      </c>
      <c r="G15" s="39">
        <v>0</v>
      </c>
      <c r="H15" s="39">
        <v>0</v>
      </c>
      <c r="I15" s="39">
        <v>0</v>
      </c>
      <c r="J15" s="181">
        <f t="shared" si="0"/>
        <v>0</v>
      </c>
      <c r="K15" s="39">
        <v>0</v>
      </c>
      <c r="L15" s="39">
        <v>0</v>
      </c>
      <c r="M15" s="39">
        <v>0</v>
      </c>
      <c r="N15" s="181">
        <f t="shared" si="1"/>
        <v>0</v>
      </c>
      <c r="O15" s="84">
        <v>87</v>
      </c>
      <c r="P15" s="83">
        <v>93</v>
      </c>
      <c r="Q15" s="83">
        <v>91</v>
      </c>
      <c r="R15" s="182">
        <f t="shared" si="2"/>
        <v>184</v>
      </c>
      <c r="S15" s="178">
        <f t="shared" si="3"/>
        <v>0</v>
      </c>
      <c r="T15" s="178">
        <f t="shared" si="4"/>
        <v>184</v>
      </c>
      <c r="U15" s="111">
        <f>VLOOKUP($A$8:$A$90,'Body do MiČR'!$B$3:$D$102,2)</f>
        <v>32</v>
      </c>
      <c r="V15" s="9"/>
      <c r="W15" s="9"/>
    </row>
    <row r="16" spans="1:23" ht="15" customHeight="1" thickBot="1">
      <c r="C16" s="528"/>
      <c r="D16" s="528"/>
    </row>
    <row r="17" spans="1:21" ht="15" customHeight="1">
      <c r="B17" s="11" t="s">
        <v>28</v>
      </c>
      <c r="C17" s="472" t="s">
        <v>24</v>
      </c>
      <c r="D17" s="472"/>
      <c r="E17" s="12" t="s">
        <v>9</v>
      </c>
      <c r="F17" s="473" t="s">
        <v>37</v>
      </c>
      <c r="G17" s="473"/>
      <c r="H17" s="473"/>
      <c r="I17" s="516" t="s">
        <v>38</v>
      </c>
      <c r="J17" s="516"/>
      <c r="K17" s="516"/>
      <c r="L17" s="517" t="s">
        <v>24</v>
      </c>
      <c r="M17" s="517"/>
      <c r="N17" s="517"/>
      <c r="O17" s="517"/>
      <c r="P17" s="515" t="s">
        <v>9</v>
      </c>
      <c r="Q17" s="515"/>
      <c r="R17" s="473" t="s">
        <v>37</v>
      </c>
      <c r="S17" s="473"/>
      <c r="T17" s="35"/>
      <c r="U17" s="20"/>
    </row>
    <row r="18" spans="1:21" ht="15" customHeight="1">
      <c r="B18" s="18" t="s">
        <v>201</v>
      </c>
      <c r="C18" s="510" t="s">
        <v>490</v>
      </c>
      <c r="D18" s="511"/>
      <c r="E18" s="277" t="s">
        <v>276</v>
      </c>
      <c r="F18" s="478"/>
      <c r="G18" s="478"/>
      <c r="H18" s="478"/>
      <c r="I18" s="518" t="s">
        <v>39</v>
      </c>
      <c r="J18" s="518"/>
      <c r="K18" s="519"/>
      <c r="L18" s="481" t="s">
        <v>115</v>
      </c>
      <c r="M18" s="484"/>
      <c r="N18" s="484"/>
      <c r="O18" s="485"/>
      <c r="P18" s="513" t="s">
        <v>295</v>
      </c>
      <c r="Q18" s="513"/>
      <c r="R18" s="478"/>
      <c r="S18" s="478"/>
      <c r="T18" s="36"/>
      <c r="U18" s="24"/>
    </row>
    <row r="19" spans="1:21" ht="15" customHeight="1">
      <c r="B19" s="18" t="s">
        <v>486</v>
      </c>
      <c r="C19" s="479" t="s">
        <v>84</v>
      </c>
      <c r="D19" s="479"/>
      <c r="E19" s="277" t="s">
        <v>274</v>
      </c>
      <c r="F19" s="478"/>
      <c r="G19" s="478"/>
      <c r="H19" s="478"/>
      <c r="I19" s="518" t="s">
        <v>40</v>
      </c>
      <c r="J19" s="518"/>
      <c r="K19" s="519"/>
      <c r="L19" s="481" t="s">
        <v>109</v>
      </c>
      <c r="M19" s="484"/>
      <c r="N19" s="484"/>
      <c r="O19" s="485"/>
      <c r="P19" s="513" t="s">
        <v>268</v>
      </c>
      <c r="Q19" s="513"/>
      <c r="R19" s="514"/>
      <c r="S19" s="478"/>
      <c r="T19" s="36"/>
      <c r="U19" s="24"/>
    </row>
    <row r="20" spans="1:21" ht="15" customHeight="1">
      <c r="B20" s="18">
        <v>3</v>
      </c>
      <c r="C20" s="479" t="s">
        <v>244</v>
      </c>
      <c r="D20" s="479"/>
      <c r="E20" s="277" t="s">
        <v>208</v>
      </c>
      <c r="F20" s="478"/>
      <c r="G20" s="478"/>
      <c r="H20" s="478"/>
      <c r="I20" s="526"/>
      <c r="J20" s="526"/>
      <c r="K20" s="527"/>
      <c r="L20" s="481" t="s">
        <v>63</v>
      </c>
      <c r="M20" s="484"/>
      <c r="N20" s="484"/>
      <c r="O20" s="485"/>
      <c r="P20" s="513" t="s">
        <v>287</v>
      </c>
      <c r="Q20" s="513"/>
      <c r="R20" s="514"/>
      <c r="S20" s="478"/>
      <c r="T20" s="36"/>
      <c r="U20" s="24"/>
    </row>
    <row r="21" spans="1:21" ht="15" customHeight="1">
      <c r="B21" s="15"/>
      <c r="C21" s="479"/>
      <c r="D21" s="479"/>
      <c r="E21" s="16"/>
      <c r="F21" s="478"/>
      <c r="G21" s="478"/>
      <c r="H21" s="478"/>
      <c r="I21" s="526"/>
      <c r="J21" s="526"/>
      <c r="K21" s="527"/>
      <c r="L21" s="481" t="s">
        <v>113</v>
      </c>
      <c r="M21" s="484"/>
      <c r="N21" s="484"/>
      <c r="O21" s="485"/>
      <c r="P21" s="513" t="s">
        <v>296</v>
      </c>
      <c r="Q21" s="513"/>
      <c r="R21" s="514"/>
      <c r="S21" s="478"/>
      <c r="T21" s="36"/>
      <c r="U21" s="24"/>
    </row>
    <row r="22" spans="1:21" ht="15" customHeight="1">
      <c r="B22" s="18"/>
      <c r="C22" s="479"/>
      <c r="D22" s="479"/>
      <c r="E22" s="16"/>
      <c r="F22" s="478"/>
      <c r="G22" s="478"/>
      <c r="H22" s="478"/>
      <c r="I22" s="525"/>
      <c r="J22" s="525"/>
      <c r="K22" s="502"/>
      <c r="L22" s="481"/>
      <c r="M22" s="484"/>
      <c r="N22" s="484"/>
      <c r="O22" s="485"/>
      <c r="P22" s="513"/>
      <c r="Q22" s="513"/>
      <c r="R22" s="514"/>
      <c r="S22" s="478"/>
      <c r="T22" s="36"/>
      <c r="U22" s="24"/>
    </row>
    <row r="23" spans="1:21" ht="15" customHeight="1">
      <c r="B23" s="18"/>
      <c r="C23" s="479"/>
      <c r="D23" s="479"/>
      <c r="E23" s="16"/>
      <c r="F23" s="478"/>
      <c r="G23" s="478"/>
      <c r="H23" s="478"/>
      <c r="I23" s="521" t="s">
        <v>41</v>
      </c>
      <c r="J23" s="521"/>
      <c r="K23" s="522"/>
      <c r="L23" s="481" t="s">
        <v>244</v>
      </c>
      <c r="M23" s="484"/>
      <c r="N23" s="484"/>
      <c r="O23" s="485"/>
      <c r="P23" s="513" t="s">
        <v>208</v>
      </c>
      <c r="Q23" s="513"/>
      <c r="R23" s="514"/>
      <c r="S23" s="478"/>
      <c r="T23" s="36"/>
      <c r="U23" s="24"/>
    </row>
    <row r="24" spans="1:21" ht="15" customHeight="1" thickBot="1">
      <c r="B24" s="19" t="s">
        <v>42</v>
      </c>
      <c r="C24" s="492"/>
      <c r="D24" s="492"/>
      <c r="E24" s="202"/>
      <c r="F24" s="490"/>
      <c r="G24" s="490"/>
      <c r="H24" s="490"/>
      <c r="I24" s="520" t="s">
        <v>42</v>
      </c>
      <c r="J24" s="520"/>
      <c r="K24" s="520"/>
      <c r="L24" s="494" t="s">
        <v>111</v>
      </c>
      <c r="M24" s="495"/>
      <c r="N24" s="495"/>
      <c r="O24" s="496"/>
      <c r="P24" s="523" t="s">
        <v>294</v>
      </c>
      <c r="Q24" s="524"/>
      <c r="R24" s="490"/>
      <c r="S24" s="490"/>
      <c r="T24" s="36"/>
      <c r="U24" s="24"/>
    </row>
    <row r="25" spans="1:21" ht="15" customHeight="1">
      <c r="A25" s="20"/>
      <c r="B25" s="20"/>
      <c r="C25" s="20"/>
      <c r="E25" s="20"/>
      <c r="F25" s="21"/>
      <c r="G25" s="21"/>
      <c r="H25" s="22"/>
      <c r="I25" s="22"/>
      <c r="J25" s="22"/>
      <c r="K25" s="22"/>
      <c r="L25" s="22"/>
      <c r="M25" s="22"/>
      <c r="N25" s="22"/>
      <c r="O25" s="22"/>
    </row>
    <row r="26" spans="1:21" ht="15" customHeight="1">
      <c r="A26" s="20"/>
      <c r="B26" s="23"/>
      <c r="C26" s="23"/>
      <c r="E26" s="20"/>
      <c r="F26" s="20"/>
      <c r="G26" s="21"/>
      <c r="H26" s="22"/>
      <c r="I26" s="22"/>
      <c r="J26" s="22"/>
      <c r="K26" s="22"/>
      <c r="L26" s="22"/>
      <c r="M26" s="22"/>
      <c r="N26" s="22"/>
      <c r="O26" s="22"/>
    </row>
    <row r="27" spans="1:21" ht="15" customHeight="1">
      <c r="A27" s="20"/>
      <c r="B27" s="23"/>
      <c r="C27" s="23"/>
      <c r="E27" s="23"/>
      <c r="F27" s="23"/>
      <c r="G27" s="21"/>
      <c r="H27" s="22"/>
      <c r="I27" s="22"/>
      <c r="J27" s="22"/>
      <c r="K27" s="22"/>
      <c r="L27" s="22"/>
      <c r="M27" s="22"/>
      <c r="N27" s="22"/>
      <c r="O27" s="22"/>
    </row>
    <row r="28" spans="1:21" ht="15" customHeight="1">
      <c r="A28" s="20"/>
      <c r="B28" s="23"/>
      <c r="C28" s="23"/>
      <c r="E28" s="23"/>
      <c r="F28" s="23"/>
      <c r="G28" s="21"/>
      <c r="H28" s="22"/>
      <c r="I28" s="22"/>
      <c r="J28" s="22"/>
      <c r="K28" s="22"/>
      <c r="L28" s="22"/>
      <c r="M28" s="22"/>
      <c r="N28" s="22"/>
      <c r="O28" s="22"/>
    </row>
    <row r="29" spans="1:21" ht="15" customHeight="1">
      <c r="A29" s="20"/>
      <c r="B29" s="23"/>
      <c r="C29" s="23"/>
      <c r="E29" s="23"/>
      <c r="F29" s="23"/>
      <c r="G29" s="21"/>
      <c r="H29" s="22"/>
      <c r="I29" s="22"/>
      <c r="J29" s="22"/>
      <c r="K29" s="22"/>
      <c r="L29" s="22"/>
      <c r="M29" s="22"/>
      <c r="N29" s="22"/>
      <c r="O29" s="22"/>
    </row>
    <row r="30" spans="1:21" ht="15" customHeight="1">
      <c r="A30" s="20"/>
      <c r="B30" s="23"/>
      <c r="C30" s="23"/>
      <c r="E30" s="23"/>
      <c r="F30" s="23"/>
    </row>
    <row r="31" spans="1:21" ht="15" customHeight="1">
      <c r="A31" s="20"/>
      <c r="B31" s="23"/>
      <c r="C31" s="23"/>
      <c r="E31" s="23"/>
      <c r="F31" s="23"/>
    </row>
    <row r="32" spans="1:21">
      <c r="E32" s="23"/>
      <c r="F32" s="23"/>
    </row>
    <row r="33" spans="3:6">
      <c r="E33" s="23"/>
      <c r="F33" s="23"/>
    </row>
    <row r="40" spans="3:6">
      <c r="C40" t="s">
        <v>616</v>
      </c>
    </row>
    <row r="41" spans="3:6">
      <c r="C41" t="s">
        <v>617</v>
      </c>
    </row>
    <row r="42" spans="3:6">
      <c r="C42" t="s">
        <v>618</v>
      </c>
    </row>
  </sheetData>
  <sortState ref="B8:T15">
    <sortCondition descending="1" ref="T8:T15"/>
  </sortState>
  <mergeCells count="67">
    <mergeCell ref="A1:J1"/>
    <mergeCell ref="A2:J2"/>
    <mergeCell ref="C22:D22"/>
    <mergeCell ref="F22:H22"/>
    <mergeCell ref="I22:K22"/>
    <mergeCell ref="C21:D21"/>
    <mergeCell ref="F21:H21"/>
    <mergeCell ref="I21:K21"/>
    <mergeCell ref="C19:D19"/>
    <mergeCell ref="F19:H19"/>
    <mergeCell ref="C20:D20"/>
    <mergeCell ref="F20:H20"/>
    <mergeCell ref="I20:K20"/>
    <mergeCell ref="C16:D16"/>
    <mergeCell ref="C17:D17"/>
    <mergeCell ref="C18:D18"/>
    <mergeCell ref="R24:S24"/>
    <mergeCell ref="C23:D23"/>
    <mergeCell ref="F23:H23"/>
    <mergeCell ref="C24:D24"/>
    <mergeCell ref="F24:H24"/>
    <mergeCell ref="I24:K24"/>
    <mergeCell ref="I23:K23"/>
    <mergeCell ref="P23:Q23"/>
    <mergeCell ref="R23:S23"/>
    <mergeCell ref="L24:O24"/>
    <mergeCell ref="P24:Q24"/>
    <mergeCell ref="L23:O23"/>
    <mergeCell ref="P21:Q21"/>
    <mergeCell ref="R20:S20"/>
    <mergeCell ref="P20:Q20"/>
    <mergeCell ref="L20:O20"/>
    <mergeCell ref="R21:S21"/>
    <mergeCell ref="P22:Q22"/>
    <mergeCell ref="R22:S22"/>
    <mergeCell ref="L21:O21"/>
    <mergeCell ref="L22:O22"/>
    <mergeCell ref="P18:Q18"/>
    <mergeCell ref="R18:S18"/>
    <mergeCell ref="R19:S19"/>
    <mergeCell ref="F6:F7"/>
    <mergeCell ref="G6:I6"/>
    <mergeCell ref="P17:Q17"/>
    <mergeCell ref="P19:Q19"/>
    <mergeCell ref="L19:O19"/>
    <mergeCell ref="L18:O18"/>
    <mergeCell ref="F17:H17"/>
    <mergeCell ref="I17:K17"/>
    <mergeCell ref="R17:S17"/>
    <mergeCell ref="L17:O17"/>
    <mergeCell ref="I19:K19"/>
    <mergeCell ref="F18:H18"/>
    <mergeCell ref="I18:K18"/>
    <mergeCell ref="E6:E7"/>
    <mergeCell ref="T6:T7"/>
    <mergeCell ref="U6:U7"/>
    <mergeCell ref="J6:J7"/>
    <mergeCell ref="K6:M6"/>
    <mergeCell ref="N6:N7"/>
    <mergeCell ref="O6:Q6"/>
    <mergeCell ref="R6:R7"/>
    <mergeCell ref="S6:S7"/>
    <mergeCell ref="A3:B4"/>
    <mergeCell ref="A6:A7"/>
    <mergeCell ref="B6:B7"/>
    <mergeCell ref="C6:C7"/>
    <mergeCell ref="D6:D7"/>
  </mergeCells>
  <phoneticPr fontId="14" type="noConversion"/>
  <pageMargins left="0.39374999999999999" right="0.39374999999999999" top="0.39374999999999999" bottom="0.39374999999999999" header="0.51180555555555562" footer="0.51180555555555562"/>
  <pageSetup paperSize="9" scale="76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6"/>
  <sheetViews>
    <sheetView workbookViewId="0">
      <selection activeCell="C42" sqref="C42:E42"/>
    </sheetView>
  </sheetViews>
  <sheetFormatPr defaultRowHeight="12.75"/>
  <cols>
    <col min="1" max="1" width="4.140625" customWidth="1"/>
    <col min="2" max="2" width="18.7109375" customWidth="1"/>
    <col min="3" max="3" width="8.7109375" customWidth="1"/>
    <col min="4" max="4" width="24.7109375" customWidth="1"/>
    <col min="5" max="5" width="14.7109375" customWidth="1"/>
    <col min="6" max="6" width="7.5703125" customWidth="1"/>
    <col min="7" max="9" width="6.42578125" customWidth="1"/>
    <col min="10" max="10" width="6.5703125" customWidth="1"/>
    <col min="11" max="11" width="8.140625" customWidth="1"/>
    <col min="12" max="14" width="5.5703125" customWidth="1"/>
    <col min="15" max="15" width="7.85546875" bestFit="1" customWidth="1"/>
    <col min="16" max="16" width="7.28515625" customWidth="1"/>
    <col min="17" max="17" width="6.7109375" customWidth="1"/>
    <col min="18" max="18" width="6.140625" customWidth="1"/>
    <col min="19" max="19" width="6.28515625" customWidth="1"/>
    <col min="20" max="20" width="7.28515625" customWidth="1"/>
    <col min="21" max="21" width="5.85546875" customWidth="1"/>
    <col min="22" max="22" width="7.28515625" customWidth="1"/>
    <col min="23" max="23" width="5.85546875" customWidth="1"/>
    <col min="24" max="24" width="7.28515625" customWidth="1"/>
    <col min="25" max="25" width="8.5703125" customWidth="1"/>
    <col min="26" max="26" width="6.28515625" customWidth="1"/>
    <col min="29" max="29" width="3.85546875" customWidth="1"/>
    <col min="30" max="30" width="7" customWidth="1"/>
  </cols>
  <sheetData>
    <row r="1" spans="1:3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3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30" ht="20.100000000000001" customHeight="1">
      <c r="A3" s="509" t="s">
        <v>122</v>
      </c>
      <c r="B3" s="509"/>
      <c r="C3" s="25"/>
      <c r="D3" s="8"/>
      <c r="E3" s="8"/>
      <c r="F3" s="8"/>
      <c r="G3" s="8"/>
      <c r="H3" s="8"/>
      <c r="I3" s="8"/>
      <c r="J3" s="8"/>
      <c r="K3" s="8"/>
      <c r="L3" s="138"/>
      <c r="M3" s="8"/>
      <c r="N3" s="8"/>
      <c r="O3" s="8"/>
      <c r="P3" s="63"/>
      <c r="Q3" s="64"/>
      <c r="R3" s="8"/>
      <c r="S3" s="8"/>
      <c r="T3" s="8"/>
      <c r="U3" s="8"/>
      <c r="V3" s="8"/>
      <c r="W3" s="8"/>
    </row>
    <row r="4" spans="1:30" ht="20.100000000000001" customHeight="1">
      <c r="A4" s="509"/>
      <c r="B4" s="509"/>
      <c r="C4" s="25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6"/>
      <c r="Q4" s="65"/>
      <c r="R4" s="8"/>
      <c r="S4" s="8"/>
      <c r="T4" s="8"/>
      <c r="U4" s="8"/>
      <c r="V4" s="8"/>
      <c r="W4" s="8"/>
    </row>
    <row r="5" spans="1:30" ht="12" customHeight="1" thickBot="1">
      <c r="AA5" s="9"/>
      <c r="AB5" s="9"/>
    </row>
    <row r="6" spans="1:30" s="140" customFormat="1" ht="15" customHeight="1" thickBot="1">
      <c r="A6" s="468" t="s">
        <v>23</v>
      </c>
      <c r="B6" s="470" t="s">
        <v>24</v>
      </c>
      <c r="C6" s="470" t="s">
        <v>9</v>
      </c>
      <c r="D6" s="470" t="s">
        <v>25</v>
      </c>
      <c r="E6" s="470" t="s">
        <v>26</v>
      </c>
      <c r="F6" s="470" t="s">
        <v>27</v>
      </c>
      <c r="G6" s="40" t="s">
        <v>234</v>
      </c>
      <c r="H6" s="40" t="s">
        <v>123</v>
      </c>
      <c r="I6" s="41" t="s">
        <v>124</v>
      </c>
      <c r="J6" s="132" t="s">
        <v>125</v>
      </c>
      <c r="K6" s="132" t="s">
        <v>137</v>
      </c>
      <c r="L6" s="543" t="s">
        <v>233</v>
      </c>
      <c r="M6" s="544"/>
      <c r="N6" s="544"/>
      <c r="O6" s="545"/>
      <c r="P6" s="539" t="s">
        <v>126</v>
      </c>
      <c r="Q6" s="539"/>
      <c r="R6" s="540"/>
      <c r="S6" s="541" t="s">
        <v>230</v>
      </c>
      <c r="T6" s="542"/>
      <c r="U6" s="542"/>
      <c r="V6" s="542"/>
      <c r="W6" s="542"/>
      <c r="X6" s="542"/>
      <c r="Y6" s="476" t="s">
        <v>231</v>
      </c>
      <c r="Z6" s="471" t="s">
        <v>33</v>
      </c>
      <c r="AA6" s="139"/>
      <c r="AB6" s="546" t="s">
        <v>169</v>
      </c>
      <c r="AD6" s="141"/>
    </row>
    <row r="7" spans="1:30" s="140" customFormat="1" ht="15" customHeight="1" thickBot="1">
      <c r="A7" s="468"/>
      <c r="B7" s="470"/>
      <c r="C7" s="470"/>
      <c r="D7" s="470"/>
      <c r="E7" s="470"/>
      <c r="F7" s="470"/>
      <c r="G7" s="42" t="s">
        <v>127</v>
      </c>
      <c r="H7" s="42" t="s">
        <v>138</v>
      </c>
      <c r="I7" s="42" t="s">
        <v>128</v>
      </c>
      <c r="J7" s="136" t="s">
        <v>232</v>
      </c>
      <c r="K7" s="135">
        <f>(AVERAGE(G8:G22)*POWER(AVERAGE(H8:H22),1/2))/POWER(AVERAGE(I8:I22),1/3)</f>
        <v>343.89827461924585</v>
      </c>
      <c r="L7" s="142" t="s">
        <v>34</v>
      </c>
      <c r="M7" s="142" t="s">
        <v>35</v>
      </c>
      <c r="N7" s="142" t="s">
        <v>36</v>
      </c>
      <c r="O7" s="43" t="s">
        <v>32</v>
      </c>
      <c r="P7" s="43" t="s">
        <v>129</v>
      </c>
      <c r="Q7" s="43" t="s">
        <v>130</v>
      </c>
      <c r="R7" s="44" t="s">
        <v>131</v>
      </c>
      <c r="S7" s="143" t="s">
        <v>224</v>
      </c>
      <c r="T7" s="144" t="s">
        <v>225</v>
      </c>
      <c r="U7" s="142" t="s">
        <v>226</v>
      </c>
      <c r="V7" s="142" t="s">
        <v>229</v>
      </c>
      <c r="W7" s="142" t="s">
        <v>227</v>
      </c>
      <c r="X7" s="142" t="s">
        <v>228</v>
      </c>
      <c r="Y7" s="476"/>
      <c r="Z7" s="471"/>
      <c r="AA7" s="139"/>
      <c r="AB7" s="546"/>
      <c r="AD7" s="141"/>
    </row>
    <row r="8" spans="1:30" ht="15" customHeight="1">
      <c r="A8" s="100">
        <v>1</v>
      </c>
      <c r="B8" s="387" t="s">
        <v>134</v>
      </c>
      <c r="C8" s="403" t="s">
        <v>575</v>
      </c>
      <c r="D8" s="405" t="s">
        <v>338</v>
      </c>
      <c r="E8" s="388" t="s">
        <v>589</v>
      </c>
      <c r="F8" s="389" t="s">
        <v>585</v>
      </c>
      <c r="G8" s="183">
        <v>932</v>
      </c>
      <c r="H8" s="184">
        <v>0.68799999999999994</v>
      </c>
      <c r="I8" s="185">
        <v>9.17</v>
      </c>
      <c r="J8" s="129">
        <f t="shared" ref="J8:J22" si="0">G8*SQRT(H8)/($K$7*POWER(I8,1/3))</f>
        <v>1.0739655634505225</v>
      </c>
      <c r="K8" s="186">
        <f t="shared" ref="K8:K22" si="1">ROUND(IF(J8&gt;1,J8/J8^(2*LOG10(J8)),J8*J8^(2*LOG10(J8))),5)</f>
        <v>1.0692299999999999</v>
      </c>
      <c r="L8" s="451" t="s">
        <v>498</v>
      </c>
      <c r="M8" s="451" t="s">
        <v>498</v>
      </c>
      <c r="N8" s="451" t="s">
        <v>615</v>
      </c>
      <c r="O8" s="188">
        <v>93.33</v>
      </c>
      <c r="P8" s="189">
        <v>1734</v>
      </c>
      <c r="Q8" s="189">
        <v>1960</v>
      </c>
      <c r="R8" s="190">
        <v>1917</v>
      </c>
      <c r="S8" s="191">
        <f t="shared" ref="S8:S22" si="2">K8*P8</f>
        <v>1854.0448199999998</v>
      </c>
      <c r="T8" s="192">
        <f t="shared" ref="T8:T22" si="3">ROUND((MIN($S$8:$S$22)/S8)*50,3)</f>
        <v>49.947000000000003</v>
      </c>
      <c r="U8" s="121">
        <f t="shared" ref="U8:U22" si="4">K8*Q8</f>
        <v>2095.6907999999999</v>
      </c>
      <c r="V8" s="304">
        <f t="shared" ref="V8:V22" si="5">ROUND((MIN($U$8:$U$22)/U8)*50,3)</f>
        <v>49.546999999999997</v>
      </c>
      <c r="W8" s="121">
        <f t="shared" ref="W8:W22" si="6">K8*R8</f>
        <v>2049.7139099999999</v>
      </c>
      <c r="X8" s="192">
        <f t="shared" ref="X8:X22" si="7">ROUND((MIN($W$8:$W$22)/W8)*50,3)</f>
        <v>50</v>
      </c>
      <c r="Y8" s="193">
        <f t="shared" ref="Y8:Y22" si="8">ROUND(O8+T8+V8+X8-(MIN(T8,V8,X8)),3)</f>
        <v>193.27699999999999</v>
      </c>
      <c r="Z8" s="110">
        <f>VLOOKUP($A$8:$A$92,'Body do MiČR'!$B$3:$D$102,2)</f>
        <v>100</v>
      </c>
      <c r="AA8" s="9"/>
      <c r="AB8" s="86">
        <f t="shared" ref="AB8:AB22" si="9">MIN(T8,V8,X8)</f>
        <v>49.546999999999997</v>
      </c>
      <c r="AD8" s="95"/>
    </row>
    <row r="9" spans="1:30" ht="15" customHeight="1">
      <c r="A9" s="93">
        <v>2</v>
      </c>
      <c r="B9" s="382" t="s">
        <v>136</v>
      </c>
      <c r="C9" s="383" t="s">
        <v>577</v>
      </c>
      <c r="D9" s="397" t="s">
        <v>223</v>
      </c>
      <c r="E9" s="386" t="s">
        <v>591</v>
      </c>
      <c r="F9" s="385" t="s">
        <v>586</v>
      </c>
      <c r="G9" s="236">
        <v>1045</v>
      </c>
      <c r="H9" s="237">
        <v>1.036</v>
      </c>
      <c r="I9" s="238">
        <v>11.03</v>
      </c>
      <c r="J9" s="130">
        <f t="shared" si="0"/>
        <v>1.3894438487113863</v>
      </c>
      <c r="K9" s="137">
        <f t="shared" si="1"/>
        <v>1.26484</v>
      </c>
      <c r="L9" s="406" t="s">
        <v>613</v>
      </c>
      <c r="M9" s="406" t="s">
        <v>498</v>
      </c>
      <c r="N9" s="406" t="s">
        <v>498</v>
      </c>
      <c r="O9" s="123">
        <v>92.67</v>
      </c>
      <c r="P9" s="124">
        <v>1620</v>
      </c>
      <c r="Q9" s="124">
        <v>1894</v>
      </c>
      <c r="R9" s="125">
        <v>1911</v>
      </c>
      <c r="S9" s="126">
        <f t="shared" si="2"/>
        <v>2049.0407999999998</v>
      </c>
      <c r="T9" s="133">
        <f t="shared" si="3"/>
        <v>45.194000000000003</v>
      </c>
      <c r="U9" s="127">
        <f t="shared" si="4"/>
        <v>2395.6069600000001</v>
      </c>
      <c r="V9" s="133">
        <f t="shared" si="5"/>
        <v>43.344000000000001</v>
      </c>
      <c r="W9" s="127">
        <f t="shared" si="6"/>
        <v>2417.1092399999998</v>
      </c>
      <c r="X9" s="305">
        <f t="shared" si="7"/>
        <v>42.4</v>
      </c>
      <c r="Y9" s="134">
        <f t="shared" si="8"/>
        <v>181.208</v>
      </c>
      <c r="Z9" s="112">
        <f>VLOOKUP($A$8:$A$92,'Body do MiČR'!$B$3:$D$102,2)</f>
        <v>80</v>
      </c>
      <c r="AA9" s="9"/>
      <c r="AB9" s="86">
        <f t="shared" si="9"/>
        <v>42.4</v>
      </c>
      <c r="AD9" s="95"/>
    </row>
    <row r="10" spans="1:30" ht="15" customHeight="1">
      <c r="A10" s="93">
        <v>3</v>
      </c>
      <c r="B10" s="382" t="s">
        <v>571</v>
      </c>
      <c r="C10" s="383" t="s">
        <v>579</v>
      </c>
      <c r="D10" s="392" t="s">
        <v>223</v>
      </c>
      <c r="E10" s="386" t="s">
        <v>592</v>
      </c>
      <c r="F10" s="385" t="s">
        <v>587</v>
      </c>
      <c r="G10" s="45">
        <v>900</v>
      </c>
      <c r="H10" s="46">
        <v>0.68899999999999995</v>
      </c>
      <c r="I10" s="47">
        <v>10.87</v>
      </c>
      <c r="J10" s="130">
        <f t="shared" si="0"/>
        <v>0.98064603214599677</v>
      </c>
      <c r="K10" s="137">
        <f t="shared" si="1"/>
        <v>0.98097000000000001</v>
      </c>
      <c r="L10" s="406" t="s">
        <v>614</v>
      </c>
      <c r="M10" s="406" t="s">
        <v>614</v>
      </c>
      <c r="N10" s="406" t="s">
        <v>614</v>
      </c>
      <c r="O10" s="123">
        <v>78</v>
      </c>
      <c r="P10" s="124">
        <v>1888</v>
      </c>
      <c r="Q10" s="124">
        <v>2117</v>
      </c>
      <c r="R10" s="125">
        <v>2335</v>
      </c>
      <c r="S10" s="126">
        <f t="shared" si="2"/>
        <v>1852.0713599999999</v>
      </c>
      <c r="T10" s="133">
        <f t="shared" si="3"/>
        <v>50</v>
      </c>
      <c r="U10" s="127">
        <f t="shared" si="4"/>
        <v>2076.7134900000001</v>
      </c>
      <c r="V10" s="133">
        <f t="shared" si="5"/>
        <v>50</v>
      </c>
      <c r="W10" s="127">
        <f t="shared" si="6"/>
        <v>2290.56495</v>
      </c>
      <c r="X10" s="305">
        <f t="shared" si="7"/>
        <v>44.743000000000002</v>
      </c>
      <c r="Y10" s="134">
        <f t="shared" si="8"/>
        <v>178</v>
      </c>
      <c r="Z10" s="112">
        <f>VLOOKUP($A$8:$A$92,'Body do MiČR'!$B$3:$D$102,2)</f>
        <v>60</v>
      </c>
      <c r="AA10" s="9"/>
      <c r="AB10" s="86">
        <f t="shared" si="9"/>
        <v>44.743000000000002</v>
      </c>
      <c r="AD10" s="95"/>
    </row>
    <row r="11" spans="1:30" ht="15" customHeight="1">
      <c r="A11" s="93">
        <v>4</v>
      </c>
      <c r="B11" s="382" t="s">
        <v>572</v>
      </c>
      <c r="C11" s="383" t="s">
        <v>580</v>
      </c>
      <c r="D11" s="392" t="s">
        <v>223</v>
      </c>
      <c r="E11" s="386" t="s">
        <v>593</v>
      </c>
      <c r="F11" s="385" t="s">
        <v>55</v>
      </c>
      <c r="G11" s="45">
        <v>1000</v>
      </c>
      <c r="H11" s="46">
        <v>0.41599999999999998</v>
      </c>
      <c r="I11" s="47">
        <v>7.33</v>
      </c>
      <c r="J11" s="130">
        <f t="shared" si="0"/>
        <v>0.96549199389185536</v>
      </c>
      <c r="K11" s="137">
        <f t="shared" si="1"/>
        <v>0.96653</v>
      </c>
      <c r="L11" s="406" t="s">
        <v>608</v>
      </c>
      <c r="M11" s="406" t="s">
        <v>608</v>
      </c>
      <c r="N11" s="406" t="s">
        <v>608</v>
      </c>
      <c r="O11" s="123">
        <v>68</v>
      </c>
      <c r="P11" s="124">
        <v>2021</v>
      </c>
      <c r="Q11" s="124">
        <v>2321</v>
      </c>
      <c r="R11" s="125">
        <v>2724</v>
      </c>
      <c r="S11" s="126">
        <f t="shared" si="2"/>
        <v>1953.3571300000001</v>
      </c>
      <c r="T11" s="133">
        <f t="shared" si="3"/>
        <v>47.406999999999996</v>
      </c>
      <c r="U11" s="127">
        <f t="shared" si="4"/>
        <v>2243.3161300000002</v>
      </c>
      <c r="V11" s="133">
        <f t="shared" si="5"/>
        <v>46.286999999999999</v>
      </c>
      <c r="W11" s="127">
        <f t="shared" si="6"/>
        <v>2632.8277200000002</v>
      </c>
      <c r="X11" s="305">
        <f t="shared" si="7"/>
        <v>38.926000000000002</v>
      </c>
      <c r="Y11" s="134">
        <f t="shared" si="8"/>
        <v>161.69399999999999</v>
      </c>
      <c r="Z11" s="112">
        <f>VLOOKUP($A$8:$A$92,'Body do MiČR'!$B$3:$D$102,2)</f>
        <v>50</v>
      </c>
      <c r="AA11" s="9"/>
      <c r="AB11" s="86">
        <f t="shared" si="9"/>
        <v>38.926000000000002</v>
      </c>
      <c r="AD11" s="95"/>
    </row>
    <row r="12" spans="1:30" ht="15" customHeight="1">
      <c r="A12" s="93">
        <v>5</v>
      </c>
      <c r="B12" s="382" t="s">
        <v>573</v>
      </c>
      <c r="C12" s="383" t="s">
        <v>581</v>
      </c>
      <c r="D12" s="384" t="s">
        <v>583</v>
      </c>
      <c r="E12" s="386" t="s">
        <v>594</v>
      </c>
      <c r="F12" s="385" t="s">
        <v>565</v>
      </c>
      <c r="G12" s="45">
        <v>1010</v>
      </c>
      <c r="H12" s="46">
        <v>0.6</v>
      </c>
      <c r="I12" s="47">
        <v>8.5</v>
      </c>
      <c r="J12" s="130">
        <f t="shared" si="0"/>
        <v>1.1147069104717895</v>
      </c>
      <c r="K12" s="137">
        <f t="shared" si="1"/>
        <v>1.1033500000000001</v>
      </c>
      <c r="L12" s="406" t="s">
        <v>609</v>
      </c>
      <c r="M12" s="406" t="s">
        <v>610</v>
      </c>
      <c r="N12" s="406" t="s">
        <v>610</v>
      </c>
      <c r="O12" s="123">
        <v>74.67</v>
      </c>
      <c r="P12" s="124">
        <v>36504</v>
      </c>
      <c r="Q12" s="124">
        <v>2340</v>
      </c>
      <c r="R12" s="125">
        <v>2027</v>
      </c>
      <c r="S12" s="126">
        <f t="shared" si="2"/>
        <v>40276.688399999999</v>
      </c>
      <c r="T12" s="305">
        <f t="shared" si="3"/>
        <v>2.2989999999999999</v>
      </c>
      <c r="U12" s="127">
        <f t="shared" si="4"/>
        <v>2581.8389999999999</v>
      </c>
      <c r="V12" s="133">
        <f t="shared" si="5"/>
        <v>40.218000000000004</v>
      </c>
      <c r="W12" s="127">
        <f t="shared" si="6"/>
        <v>2236.4904500000002</v>
      </c>
      <c r="X12" s="133">
        <f t="shared" si="7"/>
        <v>45.823999999999998</v>
      </c>
      <c r="Y12" s="134">
        <f t="shared" si="8"/>
        <v>160.71199999999999</v>
      </c>
      <c r="Z12" s="112">
        <f>VLOOKUP($A$8:$A$92,'Body do MiČR'!$B$3:$D$102,2)</f>
        <v>45</v>
      </c>
      <c r="AA12" s="9"/>
      <c r="AB12" s="86">
        <f t="shared" si="9"/>
        <v>2.2989999999999999</v>
      </c>
      <c r="AD12" s="95"/>
    </row>
    <row r="13" spans="1:30" ht="15" customHeight="1">
      <c r="A13" s="93">
        <v>6</v>
      </c>
      <c r="B13" s="382" t="s">
        <v>477</v>
      </c>
      <c r="C13" s="446" t="s">
        <v>478</v>
      </c>
      <c r="D13" s="449" t="s">
        <v>175</v>
      </c>
      <c r="E13" s="386" t="s">
        <v>596</v>
      </c>
      <c r="F13" s="385" t="s">
        <v>55</v>
      </c>
      <c r="G13" s="45">
        <v>760</v>
      </c>
      <c r="H13" s="46">
        <v>0.26400000000000001</v>
      </c>
      <c r="I13" s="47">
        <v>4.05</v>
      </c>
      <c r="J13" s="130">
        <f t="shared" si="0"/>
        <v>0.71236168262375765</v>
      </c>
      <c r="K13" s="137">
        <f t="shared" si="1"/>
        <v>0.78722000000000003</v>
      </c>
      <c r="L13" s="406" t="s">
        <v>614</v>
      </c>
      <c r="M13" s="406" t="s">
        <v>614</v>
      </c>
      <c r="N13" s="406" t="s">
        <v>614</v>
      </c>
      <c r="O13" s="123">
        <v>78</v>
      </c>
      <c r="P13" s="124">
        <v>2690</v>
      </c>
      <c r="Q13" s="124">
        <v>3419</v>
      </c>
      <c r="R13" s="125">
        <v>3900</v>
      </c>
      <c r="S13" s="126">
        <f t="shared" si="2"/>
        <v>2117.6217999999999</v>
      </c>
      <c r="T13" s="133">
        <f t="shared" si="3"/>
        <v>43.73</v>
      </c>
      <c r="U13" s="127">
        <f t="shared" si="4"/>
        <v>2691.5051800000001</v>
      </c>
      <c r="V13" s="133">
        <f t="shared" si="5"/>
        <v>38.579000000000001</v>
      </c>
      <c r="W13" s="127">
        <f t="shared" si="6"/>
        <v>3070.1579999999999</v>
      </c>
      <c r="X13" s="305">
        <f t="shared" si="7"/>
        <v>33.381</v>
      </c>
      <c r="Y13" s="134">
        <f t="shared" si="8"/>
        <v>160.309</v>
      </c>
      <c r="Z13" s="112">
        <f>VLOOKUP($A$8:$A$92,'Body do MiČR'!$B$3:$D$102,2)</f>
        <v>40</v>
      </c>
      <c r="AA13" s="9"/>
      <c r="AB13" s="86">
        <f t="shared" si="9"/>
        <v>33.381</v>
      </c>
      <c r="AD13" s="95"/>
    </row>
    <row r="14" spans="1:30" ht="15" customHeight="1">
      <c r="A14" s="93">
        <v>7</v>
      </c>
      <c r="B14" s="382" t="s">
        <v>563</v>
      </c>
      <c r="C14" s="383" t="s">
        <v>576</v>
      </c>
      <c r="D14" s="384" t="s">
        <v>155</v>
      </c>
      <c r="E14" s="386" t="s">
        <v>590</v>
      </c>
      <c r="F14" s="385" t="s">
        <v>55</v>
      </c>
      <c r="G14" s="45">
        <v>1030</v>
      </c>
      <c r="H14" s="46">
        <v>0.48299999999999998</v>
      </c>
      <c r="I14" s="47">
        <v>9</v>
      </c>
      <c r="J14" s="130">
        <f t="shared" si="0"/>
        <v>1.0006909143594884</v>
      </c>
      <c r="K14" s="137">
        <f t="shared" si="1"/>
        <v>1.0006900000000001</v>
      </c>
      <c r="L14" s="406" t="s">
        <v>611</v>
      </c>
      <c r="M14" s="406" t="s">
        <v>611</v>
      </c>
      <c r="N14" s="122">
        <v>73</v>
      </c>
      <c r="O14" s="123">
        <v>72.33</v>
      </c>
      <c r="P14" s="124">
        <v>2410</v>
      </c>
      <c r="Q14" s="124">
        <v>2483</v>
      </c>
      <c r="R14" s="125">
        <v>7800</v>
      </c>
      <c r="S14" s="126">
        <f t="shared" si="2"/>
        <v>2411.6629000000003</v>
      </c>
      <c r="T14" s="133">
        <f t="shared" si="3"/>
        <v>38.398000000000003</v>
      </c>
      <c r="U14" s="127">
        <f t="shared" si="4"/>
        <v>2484.7132700000002</v>
      </c>
      <c r="V14" s="133">
        <f t="shared" si="5"/>
        <v>41.79</v>
      </c>
      <c r="W14" s="127">
        <f t="shared" si="6"/>
        <v>7805.3820000000005</v>
      </c>
      <c r="X14" s="305">
        <f t="shared" si="7"/>
        <v>13.13</v>
      </c>
      <c r="Y14" s="134">
        <f t="shared" si="8"/>
        <v>152.518</v>
      </c>
      <c r="Z14" s="112">
        <f>VLOOKUP($A$8:$A$92,'Body do MiČR'!$B$3:$D$102,2)</f>
        <v>36</v>
      </c>
      <c r="AA14" s="9"/>
      <c r="AB14" s="86">
        <f t="shared" si="9"/>
        <v>13.13</v>
      </c>
      <c r="AD14" s="95"/>
    </row>
    <row r="15" spans="1:30" ht="15" customHeight="1">
      <c r="A15" s="93">
        <v>8</v>
      </c>
      <c r="B15" s="220" t="s">
        <v>419</v>
      </c>
      <c r="C15" s="228" t="s">
        <v>420</v>
      </c>
      <c r="D15" s="71" t="s">
        <v>191</v>
      </c>
      <c r="E15" s="221" t="s">
        <v>135</v>
      </c>
      <c r="F15" s="222" t="s">
        <v>133</v>
      </c>
      <c r="G15" s="45">
        <v>1100</v>
      </c>
      <c r="H15" s="46">
        <v>0.82699999999999996</v>
      </c>
      <c r="I15" s="47">
        <v>16.600000000000001</v>
      </c>
      <c r="J15" s="130">
        <f t="shared" si="0"/>
        <v>1.1402832555925966</v>
      </c>
      <c r="K15" s="137">
        <f t="shared" si="1"/>
        <v>1.12334</v>
      </c>
      <c r="L15" s="122">
        <v>71</v>
      </c>
      <c r="M15" s="122">
        <v>73</v>
      </c>
      <c r="N15" s="122">
        <v>72</v>
      </c>
      <c r="O15" s="123">
        <f>AVERAGE(L15:N15)</f>
        <v>72</v>
      </c>
      <c r="P15" s="124">
        <v>2689</v>
      </c>
      <c r="Q15" s="124">
        <v>2554</v>
      </c>
      <c r="R15" s="125">
        <v>2444</v>
      </c>
      <c r="S15" s="126">
        <f t="shared" si="2"/>
        <v>3020.6612599999999</v>
      </c>
      <c r="T15" s="305">
        <f t="shared" si="3"/>
        <v>30.657</v>
      </c>
      <c r="U15" s="127">
        <f t="shared" si="4"/>
        <v>2869.0103600000002</v>
      </c>
      <c r="V15" s="133">
        <f t="shared" si="5"/>
        <v>36.192</v>
      </c>
      <c r="W15" s="127">
        <f t="shared" si="6"/>
        <v>2745.4429599999999</v>
      </c>
      <c r="X15" s="133">
        <f t="shared" si="7"/>
        <v>37.329000000000001</v>
      </c>
      <c r="Y15" s="134">
        <f t="shared" si="8"/>
        <v>145.52099999999999</v>
      </c>
      <c r="Z15" s="112">
        <f>VLOOKUP($A$8:$A$92,'Body do MiČR'!$B$3:$D$102,2)</f>
        <v>32</v>
      </c>
      <c r="AA15" s="9"/>
      <c r="AB15" s="86">
        <f t="shared" si="9"/>
        <v>30.657</v>
      </c>
      <c r="AD15" s="95"/>
    </row>
    <row r="16" spans="1:30" ht="15" customHeight="1">
      <c r="A16" s="93">
        <v>9</v>
      </c>
      <c r="B16" s="220" t="s">
        <v>203</v>
      </c>
      <c r="C16" s="228" t="s">
        <v>204</v>
      </c>
      <c r="D16" s="404" t="s">
        <v>67</v>
      </c>
      <c r="E16" s="221" t="s">
        <v>451</v>
      </c>
      <c r="F16" s="222" t="s">
        <v>133</v>
      </c>
      <c r="G16" s="45">
        <v>670</v>
      </c>
      <c r="H16" s="46">
        <v>0.17599999999999999</v>
      </c>
      <c r="I16" s="47">
        <v>1.75</v>
      </c>
      <c r="J16" s="130">
        <f t="shared" si="0"/>
        <v>0.67824789848103018</v>
      </c>
      <c r="K16" s="137">
        <f t="shared" si="1"/>
        <v>0.77312000000000003</v>
      </c>
      <c r="L16" s="122">
        <v>47</v>
      </c>
      <c r="M16" s="122">
        <v>48</v>
      </c>
      <c r="N16" s="122">
        <v>48</v>
      </c>
      <c r="O16" s="123">
        <f>AVERAGE(L16:N16)</f>
        <v>47.666666666666664</v>
      </c>
      <c r="P16" s="124">
        <v>2516</v>
      </c>
      <c r="Q16" s="124">
        <v>3065</v>
      </c>
      <c r="R16" s="125">
        <v>3030</v>
      </c>
      <c r="S16" s="126">
        <f t="shared" si="2"/>
        <v>1945.16992</v>
      </c>
      <c r="T16" s="133">
        <f t="shared" si="3"/>
        <v>47.606999999999999</v>
      </c>
      <c r="U16" s="127">
        <f t="shared" si="4"/>
        <v>2369.6127999999999</v>
      </c>
      <c r="V16" s="133">
        <f t="shared" si="5"/>
        <v>43.82</v>
      </c>
      <c r="W16" s="127">
        <f t="shared" si="6"/>
        <v>2342.5536000000002</v>
      </c>
      <c r="X16" s="305">
        <f t="shared" si="7"/>
        <v>43.75</v>
      </c>
      <c r="Y16" s="134">
        <f t="shared" si="8"/>
        <v>139.09399999999999</v>
      </c>
      <c r="Z16" s="112">
        <f>VLOOKUP($A$8:$A$92,'Body do MiČR'!$B$3:$D$102,2)</f>
        <v>29</v>
      </c>
      <c r="AA16" s="9"/>
      <c r="AB16" s="86">
        <f t="shared" si="9"/>
        <v>43.75</v>
      </c>
      <c r="AD16" s="95"/>
    </row>
    <row r="17" spans="1:30" ht="15" customHeight="1">
      <c r="A17" s="93">
        <v>10</v>
      </c>
      <c r="B17" s="382" t="s">
        <v>132</v>
      </c>
      <c r="C17" s="383" t="s">
        <v>582</v>
      </c>
      <c r="D17" s="384" t="s">
        <v>155</v>
      </c>
      <c r="E17" s="386" t="s">
        <v>595</v>
      </c>
      <c r="F17" s="385" t="s">
        <v>55</v>
      </c>
      <c r="G17" s="45">
        <v>1200</v>
      </c>
      <c r="H17" s="46">
        <v>0.625</v>
      </c>
      <c r="I17" s="47">
        <v>10.199999999999999</v>
      </c>
      <c r="J17" s="130">
        <f t="shared" si="0"/>
        <v>1.2720119769706542</v>
      </c>
      <c r="K17" s="137">
        <f t="shared" si="1"/>
        <v>1.20964</v>
      </c>
      <c r="L17" s="406" t="s">
        <v>609</v>
      </c>
      <c r="M17" s="406" t="s">
        <v>610</v>
      </c>
      <c r="N17" s="406" t="s">
        <v>610</v>
      </c>
      <c r="O17" s="123">
        <v>74.67</v>
      </c>
      <c r="P17" s="124">
        <v>36504</v>
      </c>
      <c r="Q17" s="124">
        <v>2623</v>
      </c>
      <c r="R17" s="125">
        <v>2951</v>
      </c>
      <c r="S17" s="126">
        <f t="shared" si="2"/>
        <v>44156.698560000004</v>
      </c>
      <c r="T17" s="305">
        <f t="shared" si="3"/>
        <v>2.097</v>
      </c>
      <c r="U17" s="127">
        <f t="shared" si="4"/>
        <v>3172.8857200000002</v>
      </c>
      <c r="V17" s="133">
        <f t="shared" si="5"/>
        <v>32.725999999999999</v>
      </c>
      <c r="W17" s="127">
        <f t="shared" si="6"/>
        <v>3569.6476400000001</v>
      </c>
      <c r="X17" s="133">
        <f t="shared" si="7"/>
        <v>28.71</v>
      </c>
      <c r="Y17" s="134">
        <f t="shared" si="8"/>
        <v>136.10599999999999</v>
      </c>
      <c r="Z17" s="112">
        <f>VLOOKUP($A$8:$A$92,'Body do MiČR'!$B$3:$D$102,2)</f>
        <v>26</v>
      </c>
      <c r="AA17" s="9"/>
      <c r="AB17" s="86">
        <f t="shared" si="9"/>
        <v>2.097</v>
      </c>
      <c r="AD17" s="95"/>
    </row>
    <row r="18" spans="1:30" ht="15" customHeight="1">
      <c r="A18" s="93">
        <v>11</v>
      </c>
      <c r="B18" s="220" t="s">
        <v>218</v>
      </c>
      <c r="C18" s="228" t="s">
        <v>219</v>
      </c>
      <c r="D18" s="404" t="s">
        <v>190</v>
      </c>
      <c r="E18" s="221" t="s">
        <v>220</v>
      </c>
      <c r="F18" s="222" t="s">
        <v>54</v>
      </c>
      <c r="G18" s="45">
        <v>920</v>
      </c>
      <c r="H18" s="46">
        <v>0.25600000000000001</v>
      </c>
      <c r="I18" s="47">
        <v>4.2</v>
      </c>
      <c r="J18" s="130">
        <f t="shared" si="0"/>
        <v>0.83893449054434976</v>
      </c>
      <c r="K18" s="137">
        <f t="shared" si="1"/>
        <v>0.86170999999999998</v>
      </c>
      <c r="L18" s="122">
        <v>60</v>
      </c>
      <c r="M18" s="122">
        <v>61</v>
      </c>
      <c r="N18" s="122">
        <v>61</v>
      </c>
      <c r="O18" s="123">
        <f>AVERAGE(L18:N18)</f>
        <v>60.666666666666664</v>
      </c>
      <c r="P18" s="124">
        <v>4950</v>
      </c>
      <c r="Q18" s="124">
        <v>3171</v>
      </c>
      <c r="R18" s="125">
        <v>3355</v>
      </c>
      <c r="S18" s="126">
        <f t="shared" si="2"/>
        <v>4265.4645</v>
      </c>
      <c r="T18" s="305">
        <f t="shared" si="3"/>
        <v>21.71</v>
      </c>
      <c r="U18" s="127">
        <f t="shared" si="4"/>
        <v>2732.4824100000001</v>
      </c>
      <c r="V18" s="133">
        <f t="shared" si="5"/>
        <v>38</v>
      </c>
      <c r="W18" s="127">
        <f t="shared" si="6"/>
        <v>2891.0370499999999</v>
      </c>
      <c r="X18" s="133">
        <f t="shared" si="7"/>
        <v>35.448999999999998</v>
      </c>
      <c r="Y18" s="134">
        <f t="shared" si="8"/>
        <v>134.11600000000001</v>
      </c>
      <c r="Z18" s="112">
        <f>VLOOKUP($A$8:$A$92,'Body do MiČR'!$B$3:$D$102,2)</f>
        <v>24</v>
      </c>
      <c r="AA18" s="9"/>
      <c r="AB18" s="86">
        <f t="shared" si="9"/>
        <v>21.71</v>
      </c>
      <c r="AD18" s="95"/>
    </row>
    <row r="19" spans="1:30" ht="15" customHeight="1">
      <c r="A19" s="93">
        <v>12</v>
      </c>
      <c r="B19" s="220" t="s">
        <v>161</v>
      </c>
      <c r="C19" s="228" t="s">
        <v>192</v>
      </c>
      <c r="D19" s="404" t="s">
        <v>199</v>
      </c>
      <c r="E19" s="393" t="s">
        <v>216</v>
      </c>
      <c r="F19" s="222" t="s">
        <v>163</v>
      </c>
      <c r="G19" s="45">
        <v>850</v>
      </c>
      <c r="H19" s="46">
        <v>0.38500000000000001</v>
      </c>
      <c r="I19" s="47">
        <v>3.27</v>
      </c>
      <c r="J19" s="130">
        <f t="shared" si="0"/>
        <v>1.0332451514158125</v>
      </c>
      <c r="K19" s="137">
        <f t="shared" si="1"/>
        <v>1.0322899999999999</v>
      </c>
      <c r="L19" s="122">
        <v>48</v>
      </c>
      <c r="M19" s="122">
        <v>49</v>
      </c>
      <c r="N19" s="122">
        <v>49</v>
      </c>
      <c r="O19" s="123">
        <f>AVERAGE(L19:N19)</f>
        <v>48.666666666666664</v>
      </c>
      <c r="P19" s="124">
        <v>2688</v>
      </c>
      <c r="Q19" s="124">
        <v>6930</v>
      </c>
      <c r="R19" s="125">
        <v>2590</v>
      </c>
      <c r="S19" s="126">
        <f t="shared" si="2"/>
        <v>2774.7955199999997</v>
      </c>
      <c r="T19" s="133">
        <f t="shared" si="3"/>
        <v>33.372999999999998</v>
      </c>
      <c r="U19" s="127">
        <f t="shared" si="4"/>
        <v>7153.7696999999998</v>
      </c>
      <c r="V19" s="305">
        <f t="shared" si="5"/>
        <v>14.515000000000001</v>
      </c>
      <c r="W19" s="127">
        <f t="shared" si="6"/>
        <v>2673.6310999999996</v>
      </c>
      <c r="X19" s="133">
        <f t="shared" si="7"/>
        <v>38.332000000000001</v>
      </c>
      <c r="Y19" s="134">
        <f t="shared" si="8"/>
        <v>120.372</v>
      </c>
      <c r="Z19" s="112">
        <f>VLOOKUP($A$8:$A$92,'Body do MiČR'!$B$3:$D$102,2)</f>
        <v>22</v>
      </c>
      <c r="AA19" s="9"/>
      <c r="AB19" s="86">
        <f t="shared" si="9"/>
        <v>14.515000000000001</v>
      </c>
      <c r="AD19" s="95"/>
    </row>
    <row r="20" spans="1:30" ht="15" customHeight="1">
      <c r="A20" s="93">
        <v>13</v>
      </c>
      <c r="B20" s="382" t="s">
        <v>570</v>
      </c>
      <c r="C20" s="391" t="s">
        <v>578</v>
      </c>
      <c r="D20" s="264" t="s">
        <v>223</v>
      </c>
      <c r="E20" s="386" t="s">
        <v>135</v>
      </c>
      <c r="F20" s="385" t="s">
        <v>54</v>
      </c>
      <c r="G20" s="45">
        <v>1100</v>
      </c>
      <c r="H20" s="46">
        <v>0.82699999999999996</v>
      </c>
      <c r="I20" s="47">
        <v>16.23</v>
      </c>
      <c r="J20" s="130">
        <f t="shared" si="0"/>
        <v>1.1488833522866846</v>
      </c>
      <c r="K20" s="137">
        <f t="shared" si="1"/>
        <v>1.12982</v>
      </c>
      <c r="L20" s="406" t="s">
        <v>606</v>
      </c>
      <c r="M20" s="406" t="s">
        <v>606</v>
      </c>
      <c r="N20" s="406" t="s">
        <v>606</v>
      </c>
      <c r="O20" s="123">
        <v>76</v>
      </c>
      <c r="P20" s="124">
        <v>36504</v>
      </c>
      <c r="Q20" s="124">
        <v>6930</v>
      </c>
      <c r="R20" s="125">
        <v>7800</v>
      </c>
      <c r="S20" s="126">
        <f t="shared" si="2"/>
        <v>41242.949280000001</v>
      </c>
      <c r="T20" s="305">
        <f t="shared" si="3"/>
        <v>2.2450000000000001</v>
      </c>
      <c r="U20" s="127">
        <f t="shared" si="4"/>
        <v>7829.6526000000003</v>
      </c>
      <c r="V20" s="133">
        <f t="shared" si="5"/>
        <v>13.262</v>
      </c>
      <c r="W20" s="127">
        <f t="shared" si="6"/>
        <v>8812.5959999999995</v>
      </c>
      <c r="X20" s="133">
        <f t="shared" si="7"/>
        <v>11.629</v>
      </c>
      <c r="Y20" s="134">
        <f t="shared" si="8"/>
        <v>100.89100000000001</v>
      </c>
      <c r="Z20" s="112">
        <f>VLOOKUP($A$8:$A$92,'Body do MiČR'!$B$3:$D$102,2)</f>
        <v>20</v>
      </c>
      <c r="AA20" s="9"/>
      <c r="AB20" s="86">
        <f t="shared" si="9"/>
        <v>2.2450000000000001</v>
      </c>
      <c r="AD20" s="95"/>
    </row>
    <row r="21" spans="1:30" ht="15" customHeight="1">
      <c r="A21" s="93">
        <v>14</v>
      </c>
      <c r="B21" s="382" t="s">
        <v>562</v>
      </c>
      <c r="C21" s="391" t="s">
        <v>574</v>
      </c>
      <c r="D21" s="71" t="s">
        <v>67</v>
      </c>
      <c r="E21" s="386" t="s">
        <v>588</v>
      </c>
      <c r="F21" s="385" t="s">
        <v>584</v>
      </c>
      <c r="G21" s="45">
        <v>850</v>
      </c>
      <c r="H21" s="46">
        <v>0.35</v>
      </c>
      <c r="I21" s="47">
        <v>3.05</v>
      </c>
      <c r="J21" s="130">
        <f t="shared" si="0"/>
        <v>1.0082997771181015</v>
      </c>
      <c r="K21" s="137">
        <f t="shared" si="1"/>
        <v>1.00824</v>
      </c>
      <c r="L21" s="406" t="s">
        <v>612</v>
      </c>
      <c r="M21" s="406" t="s">
        <v>612</v>
      </c>
      <c r="N21" s="406" t="s">
        <v>612</v>
      </c>
      <c r="O21" s="123">
        <v>48</v>
      </c>
      <c r="P21" s="124">
        <v>36504</v>
      </c>
      <c r="Q21" s="124">
        <v>3465</v>
      </c>
      <c r="R21" s="125">
        <v>7800</v>
      </c>
      <c r="S21" s="126">
        <f t="shared" si="2"/>
        <v>36804.792959999999</v>
      </c>
      <c r="T21" s="305">
        <f t="shared" si="3"/>
        <v>2.516</v>
      </c>
      <c r="U21" s="127">
        <f t="shared" si="4"/>
        <v>3493.5516000000002</v>
      </c>
      <c r="V21" s="133">
        <f t="shared" si="5"/>
        <v>29.722000000000001</v>
      </c>
      <c r="W21" s="127">
        <f t="shared" si="6"/>
        <v>7864.2719999999999</v>
      </c>
      <c r="X21" s="133">
        <f t="shared" si="7"/>
        <v>13.032</v>
      </c>
      <c r="Y21" s="134">
        <f t="shared" si="8"/>
        <v>90.754000000000005</v>
      </c>
      <c r="Z21" s="112">
        <f>VLOOKUP($A$8:$A$92,'Body do MiČR'!$B$3:$D$102,2)</f>
        <v>18</v>
      </c>
      <c r="AA21" s="9"/>
      <c r="AB21" s="86">
        <f t="shared" si="9"/>
        <v>2.516</v>
      </c>
      <c r="AD21" s="95"/>
    </row>
    <row r="22" spans="1:30" ht="15" customHeight="1" thickBot="1">
      <c r="A22" s="101">
        <v>15</v>
      </c>
      <c r="B22" s="395" t="s">
        <v>566</v>
      </c>
      <c r="C22" s="447" t="s">
        <v>567</v>
      </c>
      <c r="D22" s="448" t="s">
        <v>223</v>
      </c>
      <c r="E22" s="450" t="s">
        <v>607</v>
      </c>
      <c r="F22" s="231"/>
      <c r="G22" s="295">
        <v>610</v>
      </c>
      <c r="H22" s="296">
        <v>0.38</v>
      </c>
      <c r="I22" s="297">
        <v>1.01</v>
      </c>
      <c r="J22" s="131">
        <f t="shared" si="0"/>
        <v>1.0898109782570979</v>
      </c>
      <c r="K22" s="194">
        <f t="shared" si="1"/>
        <v>1.08283</v>
      </c>
      <c r="L22" s="452" t="s">
        <v>612</v>
      </c>
      <c r="M22" s="452" t="s">
        <v>612</v>
      </c>
      <c r="N22" s="452" t="s">
        <v>612</v>
      </c>
      <c r="O22" s="196">
        <v>48</v>
      </c>
      <c r="P22" s="197">
        <v>18252</v>
      </c>
      <c r="Q22" s="197">
        <v>6930</v>
      </c>
      <c r="R22" s="198">
        <v>7800</v>
      </c>
      <c r="S22" s="199">
        <f t="shared" si="2"/>
        <v>19763.813159999998</v>
      </c>
      <c r="T22" s="306">
        <f t="shared" si="3"/>
        <v>4.6859999999999999</v>
      </c>
      <c r="U22" s="128">
        <f t="shared" si="4"/>
        <v>7504.0118999999995</v>
      </c>
      <c r="V22" s="200">
        <f t="shared" si="5"/>
        <v>13.837</v>
      </c>
      <c r="W22" s="128">
        <f t="shared" si="6"/>
        <v>8446.0740000000005</v>
      </c>
      <c r="X22" s="200">
        <f t="shared" si="7"/>
        <v>12.134</v>
      </c>
      <c r="Y22" s="201">
        <f t="shared" si="8"/>
        <v>73.971000000000004</v>
      </c>
      <c r="Z22" s="111">
        <f>VLOOKUP($A$8:$A$92,'Body do MiČR'!$B$3:$D$102,2)</f>
        <v>16</v>
      </c>
      <c r="AA22" s="9"/>
      <c r="AB22" s="86">
        <f t="shared" si="9"/>
        <v>4.6859999999999999</v>
      </c>
      <c r="AD22" s="95"/>
    </row>
    <row r="23" spans="1:30" ht="15" customHeight="1" thickBot="1">
      <c r="AD23" s="95"/>
    </row>
    <row r="24" spans="1:30" ht="15" customHeight="1">
      <c r="B24" s="11" t="s">
        <v>28</v>
      </c>
      <c r="C24" s="472" t="s">
        <v>24</v>
      </c>
      <c r="D24" s="472"/>
      <c r="E24" s="12" t="s">
        <v>9</v>
      </c>
      <c r="F24" s="473" t="s">
        <v>37</v>
      </c>
      <c r="G24" s="473"/>
      <c r="H24" s="473"/>
      <c r="I24" s="474" t="s">
        <v>38</v>
      </c>
      <c r="J24" s="474"/>
      <c r="K24" s="474"/>
      <c r="L24" s="474"/>
      <c r="M24" s="475" t="s">
        <v>24</v>
      </c>
      <c r="N24" s="475"/>
      <c r="O24" s="475"/>
      <c r="P24" s="472" t="s">
        <v>9</v>
      </c>
      <c r="Q24" s="472"/>
      <c r="R24" s="472"/>
      <c r="S24" s="473" t="s">
        <v>37</v>
      </c>
      <c r="T24" s="473"/>
      <c r="U24" s="473"/>
      <c r="V24" s="473"/>
      <c r="W24" s="20"/>
      <c r="X24" s="20"/>
      <c r="Y24" s="20"/>
      <c r="Z24" s="20"/>
      <c r="AD24" s="95"/>
    </row>
    <row r="25" spans="1:30" ht="15" customHeight="1">
      <c r="B25" s="18" t="s">
        <v>201</v>
      </c>
      <c r="C25" s="479"/>
      <c r="D25" s="479"/>
      <c r="E25" s="16"/>
      <c r="F25" s="535"/>
      <c r="G25" s="535"/>
      <c r="H25" s="535"/>
      <c r="I25" s="480" t="s">
        <v>39</v>
      </c>
      <c r="J25" s="480"/>
      <c r="K25" s="480"/>
      <c r="L25" s="480"/>
      <c r="M25" s="481" t="s">
        <v>261</v>
      </c>
      <c r="N25" s="484"/>
      <c r="O25" s="484"/>
      <c r="P25" s="513" t="s">
        <v>277</v>
      </c>
      <c r="Q25" s="513"/>
      <c r="R25" s="513"/>
      <c r="S25" s="534"/>
      <c r="T25" s="534"/>
      <c r="U25" s="534"/>
      <c r="V25" s="534"/>
      <c r="W25" s="24"/>
      <c r="X25" s="24"/>
      <c r="Y25" s="24"/>
      <c r="Z25" s="24"/>
      <c r="AD25" s="95"/>
    </row>
    <row r="26" spans="1:30" ht="15" customHeight="1">
      <c r="B26" s="18" t="s">
        <v>491</v>
      </c>
      <c r="C26" s="479"/>
      <c r="D26" s="479"/>
      <c r="E26" s="16"/>
      <c r="F26" s="535"/>
      <c r="G26" s="535"/>
      <c r="H26" s="535"/>
      <c r="I26" s="533" t="s">
        <v>40</v>
      </c>
      <c r="J26" s="533"/>
      <c r="K26" s="533"/>
      <c r="L26" s="533"/>
      <c r="M26" s="481" t="s">
        <v>165</v>
      </c>
      <c r="N26" s="484"/>
      <c r="O26" s="538"/>
      <c r="P26" s="513" t="s">
        <v>304</v>
      </c>
      <c r="Q26" s="513"/>
      <c r="R26" s="513"/>
      <c r="S26" s="534"/>
      <c r="T26" s="534"/>
      <c r="U26" s="534"/>
      <c r="V26" s="534"/>
      <c r="W26" s="24"/>
      <c r="X26" s="24"/>
      <c r="Y26" s="24"/>
      <c r="Z26" s="24"/>
      <c r="AD26" s="95"/>
    </row>
    <row r="27" spans="1:30" ht="15" customHeight="1">
      <c r="B27" s="18">
        <v>3</v>
      </c>
      <c r="C27" s="479"/>
      <c r="D27" s="479"/>
      <c r="E27" s="118"/>
      <c r="F27" s="535"/>
      <c r="G27" s="535"/>
      <c r="H27" s="535"/>
      <c r="I27" s="536"/>
      <c r="J27" s="536"/>
      <c r="K27" s="536"/>
      <c r="L27" s="536"/>
      <c r="M27" s="537"/>
      <c r="N27" s="537"/>
      <c r="O27" s="537"/>
      <c r="P27" s="479"/>
      <c r="Q27" s="479"/>
      <c r="R27" s="479"/>
      <c r="S27" s="534"/>
      <c r="T27" s="534"/>
      <c r="U27" s="534"/>
      <c r="V27" s="534"/>
      <c r="W27" s="24"/>
      <c r="X27" s="24"/>
      <c r="Y27" s="24"/>
      <c r="Z27" s="24"/>
      <c r="AD27" s="95"/>
    </row>
    <row r="28" spans="1:30" ht="15" customHeight="1">
      <c r="B28" s="15" t="s">
        <v>487</v>
      </c>
      <c r="C28" s="479"/>
      <c r="D28" s="479"/>
      <c r="E28" s="16"/>
      <c r="F28" s="535"/>
      <c r="G28" s="535"/>
      <c r="H28" s="535"/>
      <c r="I28" s="536"/>
      <c r="J28" s="536"/>
      <c r="K28" s="536"/>
      <c r="L28" s="536"/>
      <c r="M28" s="537"/>
      <c r="N28" s="537"/>
      <c r="O28" s="537"/>
      <c r="P28" s="479"/>
      <c r="Q28" s="479"/>
      <c r="R28" s="479"/>
      <c r="S28" s="534"/>
      <c r="T28" s="534"/>
      <c r="U28" s="534"/>
      <c r="V28" s="534"/>
      <c r="W28" s="24"/>
      <c r="X28" s="24"/>
      <c r="Y28" s="24"/>
      <c r="Z28" s="24"/>
      <c r="AD28" s="95"/>
    </row>
    <row r="29" spans="1:30" ht="15" customHeight="1">
      <c r="B29" s="15"/>
      <c r="C29" s="479"/>
      <c r="D29" s="479"/>
      <c r="E29" s="16"/>
      <c r="F29" s="535"/>
      <c r="G29" s="535"/>
      <c r="H29" s="535"/>
      <c r="I29" s="536"/>
      <c r="J29" s="536"/>
      <c r="K29" s="536"/>
      <c r="L29" s="536"/>
      <c r="M29" s="537"/>
      <c r="N29" s="537"/>
      <c r="O29" s="537"/>
      <c r="P29" s="479"/>
      <c r="Q29" s="479"/>
      <c r="R29" s="479"/>
      <c r="S29" s="534"/>
      <c r="T29" s="534"/>
      <c r="U29" s="534"/>
      <c r="V29" s="534"/>
      <c r="W29" s="24"/>
      <c r="X29" s="24"/>
      <c r="Y29" s="24"/>
      <c r="Z29" s="24"/>
      <c r="AD29" s="95"/>
    </row>
    <row r="30" spans="1:30" ht="15" customHeight="1">
      <c r="B30" s="15"/>
      <c r="C30" s="479"/>
      <c r="D30" s="479"/>
      <c r="E30" s="16"/>
      <c r="F30" s="478"/>
      <c r="G30" s="478"/>
      <c r="H30" s="478"/>
      <c r="I30" s="533" t="s">
        <v>41</v>
      </c>
      <c r="J30" s="533"/>
      <c r="K30" s="533"/>
      <c r="L30" s="533"/>
      <c r="M30" s="481" t="s">
        <v>244</v>
      </c>
      <c r="N30" s="484"/>
      <c r="O30" s="484"/>
      <c r="P30" s="513" t="s">
        <v>208</v>
      </c>
      <c r="Q30" s="513"/>
      <c r="R30" s="513"/>
      <c r="S30" s="534"/>
      <c r="T30" s="534"/>
      <c r="U30" s="534"/>
      <c r="V30" s="534"/>
      <c r="W30" s="24"/>
      <c r="X30" s="24"/>
      <c r="Y30" s="24"/>
      <c r="Z30" s="24"/>
      <c r="AD30" s="95"/>
    </row>
    <row r="31" spans="1:30" ht="15" customHeight="1" thickBot="1">
      <c r="B31" s="19" t="s">
        <v>42</v>
      </c>
      <c r="C31" s="492"/>
      <c r="D31" s="492"/>
      <c r="E31" s="202"/>
      <c r="F31" s="490"/>
      <c r="G31" s="490"/>
      <c r="H31" s="490"/>
      <c r="I31" s="531" t="s">
        <v>42</v>
      </c>
      <c r="J31" s="531"/>
      <c r="K31" s="531"/>
      <c r="L31" s="531"/>
      <c r="M31" s="532"/>
      <c r="N31" s="532"/>
      <c r="O31" s="532"/>
      <c r="P31" s="529"/>
      <c r="Q31" s="529"/>
      <c r="R31" s="529"/>
      <c r="S31" s="530"/>
      <c r="T31" s="530"/>
      <c r="U31" s="530"/>
      <c r="V31" s="530"/>
      <c r="W31" s="24"/>
      <c r="X31" s="24"/>
      <c r="Y31" s="24"/>
      <c r="Z31" s="24"/>
      <c r="AD31" s="95"/>
    </row>
    <row r="32" spans="1:30" ht="15" customHeight="1">
      <c r="AD32" s="95"/>
    </row>
    <row r="33" spans="3:30">
      <c r="AD33" s="95"/>
    </row>
    <row r="34" spans="3:30">
      <c r="AD34" s="95"/>
    </row>
    <row r="35" spans="3:30">
      <c r="AD35" s="95"/>
    </row>
    <row r="36" spans="3:30">
      <c r="AD36" s="95"/>
    </row>
    <row r="37" spans="3:30">
      <c r="AD37" s="95"/>
    </row>
    <row r="38" spans="3:30">
      <c r="AD38" s="95"/>
    </row>
    <row r="39" spans="3:30">
      <c r="AD39" s="95"/>
    </row>
    <row r="40" spans="3:30">
      <c r="C40" t="s">
        <v>616</v>
      </c>
      <c r="AD40" s="95"/>
    </row>
    <row r="41" spans="3:30">
      <c r="C41" t="s">
        <v>617</v>
      </c>
      <c r="AD41" s="95"/>
    </row>
    <row r="42" spans="3:30">
      <c r="C42" t="s">
        <v>618</v>
      </c>
      <c r="AD42" s="95"/>
    </row>
    <row r="43" spans="3:30">
      <c r="AD43" s="95"/>
    </row>
    <row r="44" spans="3:30">
      <c r="AD44" s="95"/>
    </row>
    <row r="45" spans="3:30">
      <c r="AD45" s="95"/>
    </row>
    <row r="46" spans="3:30">
      <c r="AD46" s="95"/>
    </row>
  </sheetData>
  <sortState ref="B8:Y22">
    <sortCondition descending="1" ref="Y8"/>
  </sortState>
  <mergeCells count="63">
    <mergeCell ref="A1:J1"/>
    <mergeCell ref="A2:J2"/>
    <mergeCell ref="AB6:AB7"/>
    <mergeCell ref="A3:B4"/>
    <mergeCell ref="A6:A7"/>
    <mergeCell ref="B6:B7"/>
    <mergeCell ref="C6:C7"/>
    <mergeCell ref="D6:D7"/>
    <mergeCell ref="E6:E7"/>
    <mergeCell ref="F6:F7"/>
    <mergeCell ref="C25:D25"/>
    <mergeCell ref="F25:H25"/>
    <mergeCell ref="I25:L25"/>
    <mergeCell ref="M25:O25"/>
    <mergeCell ref="L6:O6"/>
    <mergeCell ref="Y6:Y7"/>
    <mergeCell ref="Z6:Z7"/>
    <mergeCell ref="C24:D24"/>
    <mergeCell ref="F24:H24"/>
    <mergeCell ref="I24:L24"/>
    <mergeCell ref="M24:O24"/>
    <mergeCell ref="P24:R24"/>
    <mergeCell ref="S24:V24"/>
    <mergeCell ref="P6:R6"/>
    <mergeCell ref="S6:X6"/>
    <mergeCell ref="P25:R25"/>
    <mergeCell ref="S28:V28"/>
    <mergeCell ref="P27:R27"/>
    <mergeCell ref="S27:V27"/>
    <mergeCell ref="S25:V25"/>
    <mergeCell ref="S26:V26"/>
    <mergeCell ref="I29:L29"/>
    <mergeCell ref="M29:O29"/>
    <mergeCell ref="S29:V29"/>
    <mergeCell ref="C26:D26"/>
    <mergeCell ref="F26:H26"/>
    <mergeCell ref="C27:D27"/>
    <mergeCell ref="F27:H27"/>
    <mergeCell ref="I27:L27"/>
    <mergeCell ref="P26:R26"/>
    <mergeCell ref="P29:R29"/>
    <mergeCell ref="C29:D29"/>
    <mergeCell ref="F29:H29"/>
    <mergeCell ref="M27:O27"/>
    <mergeCell ref="I26:L26"/>
    <mergeCell ref="M26:O26"/>
    <mergeCell ref="C28:D28"/>
    <mergeCell ref="F28:H28"/>
    <mergeCell ref="I28:L28"/>
    <mergeCell ref="M28:O28"/>
    <mergeCell ref="P28:R28"/>
    <mergeCell ref="P31:R31"/>
    <mergeCell ref="S31:V31"/>
    <mergeCell ref="C30:D30"/>
    <mergeCell ref="F30:H30"/>
    <mergeCell ref="C31:D31"/>
    <mergeCell ref="F31:H31"/>
    <mergeCell ref="I31:L31"/>
    <mergeCell ref="M31:O31"/>
    <mergeCell ref="I30:L30"/>
    <mergeCell ref="M30:O30"/>
    <mergeCell ref="S30:V30"/>
    <mergeCell ref="P30:R30"/>
  </mergeCells>
  <phoneticPr fontId="14" type="noConversion"/>
  <pageMargins left="0.39374999999999999" right="0.39374999999999999" top="0.39374999999999999" bottom="0.39374999999999999" header="0.51180555555555562" footer="0.51180555555555562"/>
  <pageSetup paperSize="9" scale="67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2"/>
  <sheetViews>
    <sheetView workbookViewId="0">
      <selection activeCell="C42" sqref="C42:E42"/>
    </sheetView>
  </sheetViews>
  <sheetFormatPr defaultRowHeight="12.75"/>
  <cols>
    <col min="1" max="1" width="4.140625" customWidth="1"/>
    <col min="2" max="2" width="18.7109375" customWidth="1"/>
    <col min="3" max="3" width="8.7109375" customWidth="1"/>
    <col min="4" max="4" width="24.7109375" customWidth="1"/>
    <col min="5" max="5" width="14.7109375" customWidth="1"/>
    <col min="6" max="6" width="7.5703125" customWidth="1"/>
    <col min="7" max="9" width="6.42578125" customWidth="1"/>
    <col min="10" max="10" width="6.5703125" customWidth="1"/>
    <col min="11" max="11" width="8.140625" customWidth="1"/>
    <col min="12" max="14" width="5.5703125" customWidth="1"/>
    <col min="15" max="15" width="7.5703125" customWidth="1"/>
    <col min="16" max="16" width="7.28515625" customWidth="1"/>
    <col min="17" max="17" width="6.7109375" customWidth="1"/>
    <col min="18" max="18" width="6.140625" customWidth="1"/>
    <col min="19" max="19" width="6.28515625" customWidth="1"/>
    <col min="20" max="20" width="7.28515625" customWidth="1"/>
    <col min="21" max="21" width="5.85546875" customWidth="1"/>
    <col min="22" max="22" width="7.28515625" customWidth="1"/>
    <col min="23" max="23" width="5.85546875" customWidth="1"/>
    <col min="24" max="24" width="7.28515625" customWidth="1"/>
    <col min="25" max="25" width="8.5703125" customWidth="1"/>
    <col min="26" max="26" width="6.28515625" customWidth="1"/>
    <col min="29" max="29" width="3.85546875" customWidth="1"/>
    <col min="30" max="30" width="7" customWidth="1"/>
  </cols>
  <sheetData>
    <row r="1" spans="1:3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3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30" ht="20.100000000000001" customHeight="1">
      <c r="A3" s="509" t="s">
        <v>452</v>
      </c>
      <c r="B3" s="509"/>
      <c r="C3" s="25"/>
      <c r="D3" s="8"/>
      <c r="E3" s="8"/>
      <c r="F3" s="8"/>
      <c r="G3" s="8"/>
      <c r="H3" s="8"/>
      <c r="I3" s="8"/>
      <c r="J3" s="8"/>
      <c r="K3" s="8"/>
      <c r="L3" s="138"/>
      <c r="M3" s="8"/>
      <c r="N3" s="8"/>
      <c r="O3" s="8"/>
      <c r="P3" s="63"/>
      <c r="Q3" s="64"/>
      <c r="R3" s="8"/>
      <c r="S3" s="8"/>
      <c r="T3" s="8"/>
      <c r="U3" s="8"/>
      <c r="V3" s="8"/>
      <c r="W3" s="8"/>
    </row>
    <row r="4" spans="1:30" ht="20.100000000000001" customHeight="1">
      <c r="A4" s="509"/>
      <c r="B4" s="509"/>
      <c r="C4" s="25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6"/>
      <c r="Q4" s="65"/>
      <c r="R4" s="8"/>
      <c r="S4" s="8"/>
      <c r="T4" s="8"/>
      <c r="U4" s="8"/>
      <c r="V4" s="8"/>
      <c r="W4" s="8"/>
    </row>
    <row r="5" spans="1:30" ht="12" customHeight="1" thickBot="1">
      <c r="AA5" s="9"/>
      <c r="AB5" s="9"/>
    </row>
    <row r="6" spans="1:30" s="140" customFormat="1" ht="15" customHeight="1" thickBot="1">
      <c r="A6" s="468" t="s">
        <v>23</v>
      </c>
      <c r="B6" s="470" t="s">
        <v>24</v>
      </c>
      <c r="C6" s="470" t="s">
        <v>9</v>
      </c>
      <c r="D6" s="470" t="s">
        <v>25</v>
      </c>
      <c r="E6" s="470" t="s">
        <v>26</v>
      </c>
      <c r="F6" s="470" t="s">
        <v>27</v>
      </c>
      <c r="G6" s="40" t="s">
        <v>234</v>
      </c>
      <c r="H6" s="40" t="s">
        <v>123</v>
      </c>
      <c r="I6" s="41" t="s">
        <v>124</v>
      </c>
      <c r="J6" s="132" t="s">
        <v>125</v>
      </c>
      <c r="K6" s="132" t="s">
        <v>137</v>
      </c>
      <c r="L6" s="543" t="s">
        <v>233</v>
      </c>
      <c r="M6" s="544"/>
      <c r="N6" s="544"/>
      <c r="O6" s="545"/>
      <c r="P6" s="539" t="s">
        <v>126</v>
      </c>
      <c r="Q6" s="539"/>
      <c r="R6" s="540"/>
      <c r="S6" s="541" t="s">
        <v>230</v>
      </c>
      <c r="T6" s="542"/>
      <c r="U6" s="542"/>
      <c r="V6" s="542"/>
      <c r="W6" s="542"/>
      <c r="X6" s="542"/>
      <c r="Y6" s="476" t="s">
        <v>231</v>
      </c>
      <c r="Z6" s="471" t="s">
        <v>33</v>
      </c>
      <c r="AA6" s="139"/>
      <c r="AB6" s="546" t="s">
        <v>169</v>
      </c>
      <c r="AD6" s="141"/>
    </row>
    <row r="7" spans="1:30" s="140" customFormat="1" ht="15" customHeight="1" thickBot="1">
      <c r="A7" s="468"/>
      <c r="B7" s="470"/>
      <c r="C7" s="470"/>
      <c r="D7" s="470"/>
      <c r="E7" s="470"/>
      <c r="F7" s="470"/>
      <c r="G7" s="42" t="s">
        <v>127</v>
      </c>
      <c r="H7" s="42" t="s">
        <v>138</v>
      </c>
      <c r="I7" s="42" t="s">
        <v>128</v>
      </c>
      <c r="J7" s="136" t="s">
        <v>232</v>
      </c>
      <c r="K7" s="135">
        <f>(AVERAGE(G8:G12)*POWER(AVERAGE(H8:H12),1/2))/POWER(AVERAGE(I8:I12),1/3)</f>
        <v>442.84497620306064</v>
      </c>
      <c r="L7" s="142" t="s">
        <v>34</v>
      </c>
      <c r="M7" s="142" t="s">
        <v>35</v>
      </c>
      <c r="N7" s="142" t="s">
        <v>36</v>
      </c>
      <c r="O7" s="43" t="s">
        <v>32</v>
      </c>
      <c r="P7" s="43" t="s">
        <v>129</v>
      </c>
      <c r="Q7" s="43" t="s">
        <v>130</v>
      </c>
      <c r="R7" s="44" t="s">
        <v>131</v>
      </c>
      <c r="S7" s="143" t="s">
        <v>224</v>
      </c>
      <c r="T7" s="144" t="s">
        <v>225</v>
      </c>
      <c r="U7" s="142" t="s">
        <v>226</v>
      </c>
      <c r="V7" s="142" t="s">
        <v>229</v>
      </c>
      <c r="W7" s="142" t="s">
        <v>227</v>
      </c>
      <c r="X7" s="142" t="s">
        <v>228</v>
      </c>
      <c r="Y7" s="476"/>
      <c r="Z7" s="471"/>
      <c r="AA7" s="139"/>
      <c r="AB7" s="546"/>
      <c r="AD7" s="141"/>
    </row>
    <row r="8" spans="1:30" ht="15" customHeight="1">
      <c r="A8" s="100">
        <v>1</v>
      </c>
      <c r="B8" s="387" t="s">
        <v>600</v>
      </c>
      <c r="C8" s="396" t="s">
        <v>602</v>
      </c>
      <c r="D8" s="445" t="s">
        <v>338</v>
      </c>
      <c r="E8" s="398" t="s">
        <v>605</v>
      </c>
      <c r="F8" s="399" t="s">
        <v>133</v>
      </c>
      <c r="G8" s="400">
        <v>996</v>
      </c>
      <c r="H8" s="401">
        <v>0.72399999999999998</v>
      </c>
      <c r="I8" s="402">
        <v>20.399999999999999</v>
      </c>
      <c r="J8" s="129">
        <f>G8*SQRT(H8)/($K$7*POWER(I8,1/3))</f>
        <v>0.70037963590183583</v>
      </c>
      <c r="K8" s="186">
        <f>ROUND(IF(J8&gt;1,J8/J8^(2*LOG10(J8)),J8*J8^(2*LOG10(J8))),5)</f>
        <v>0.78195000000000003</v>
      </c>
      <c r="L8" s="187">
        <v>95</v>
      </c>
      <c r="M8" s="187">
        <v>91</v>
      </c>
      <c r="N8" s="187">
        <v>96</v>
      </c>
      <c r="O8" s="123">
        <f>AVERAGE(L8:N8)</f>
        <v>94</v>
      </c>
      <c r="P8" s="189">
        <v>1885</v>
      </c>
      <c r="Q8" s="189">
        <v>2725</v>
      </c>
      <c r="R8" s="190">
        <v>3239</v>
      </c>
      <c r="S8" s="191">
        <f>K8*P8</f>
        <v>1473.9757500000001</v>
      </c>
      <c r="T8" s="192">
        <f>ROUND((MIN($S$8:$S$12)/S8)*50,3)</f>
        <v>50</v>
      </c>
      <c r="U8" s="121">
        <f>K8*Q8</f>
        <v>2130.8137500000003</v>
      </c>
      <c r="V8" s="192">
        <f>ROUND((MIN($U$8:$U$12)/U8)*50,3)</f>
        <v>45.747999999999998</v>
      </c>
      <c r="W8" s="121">
        <f>K8*R8</f>
        <v>2532.73605</v>
      </c>
      <c r="X8" s="304">
        <f>ROUND((MIN($W$8:$W$12)/W8)*50,3)</f>
        <v>44.203000000000003</v>
      </c>
      <c r="Y8" s="193">
        <f>ROUND(O8+T8+V8+X8-(MIN(T8,V8,X8)),3)</f>
        <v>189.74799999999999</v>
      </c>
      <c r="Z8" s="110">
        <f>VLOOKUP($A$8:$A$82,'Body do MiČR'!$B$3:$D$102,2)</f>
        <v>100</v>
      </c>
      <c r="AA8" s="9"/>
      <c r="AB8" s="86">
        <f>MIN(T8,V8,X8)</f>
        <v>44.203000000000003</v>
      </c>
      <c r="AD8" s="95"/>
    </row>
    <row r="9" spans="1:30" ht="15" customHeight="1">
      <c r="A9" s="93">
        <v>2</v>
      </c>
      <c r="B9" s="220" t="s">
        <v>144</v>
      </c>
      <c r="C9" s="235" t="s">
        <v>145</v>
      </c>
      <c r="D9" s="239" t="s">
        <v>346</v>
      </c>
      <c r="E9" s="226" t="s">
        <v>403</v>
      </c>
      <c r="F9" s="227" t="s">
        <v>404</v>
      </c>
      <c r="G9" s="223">
        <v>1050</v>
      </c>
      <c r="H9" s="224">
        <v>1.1399999999999999</v>
      </c>
      <c r="I9" s="225">
        <v>17.600000000000001</v>
      </c>
      <c r="J9" s="130">
        <f>G9*SQRT(H9)/($K$7*POWER(I9,1/3))</f>
        <v>0.97323812468452287</v>
      </c>
      <c r="K9" s="137">
        <f>ROUND(IF(J9&gt;1,J9/J9^(2*LOG10(J9)),J9*J9^(2*LOG10(J9))),5)</f>
        <v>0.97385999999999995</v>
      </c>
      <c r="L9" s="122">
        <v>95</v>
      </c>
      <c r="M9" s="122">
        <v>91</v>
      </c>
      <c r="N9" s="122">
        <v>96</v>
      </c>
      <c r="O9" s="123">
        <f>AVERAGE(L9:N9)</f>
        <v>94</v>
      </c>
      <c r="P9" s="124">
        <v>1672</v>
      </c>
      <c r="Q9" s="124">
        <v>2472</v>
      </c>
      <c r="R9" s="125">
        <v>2430</v>
      </c>
      <c r="S9" s="126">
        <f>K9*P9</f>
        <v>1628.2939199999998</v>
      </c>
      <c r="T9" s="133">
        <f>ROUND((MIN($S$8:$S$12)/S9)*50,3)</f>
        <v>45.261000000000003</v>
      </c>
      <c r="U9" s="127">
        <f>K9*Q9</f>
        <v>2407.3819199999998</v>
      </c>
      <c r="V9" s="305">
        <f>ROUND((MIN($U$8:$U$12)/U9)*50,3)</f>
        <v>40.491999999999997</v>
      </c>
      <c r="W9" s="127">
        <f>K9*R9</f>
        <v>2366.4798000000001</v>
      </c>
      <c r="X9" s="133">
        <f>ROUND((MIN($W$8:$W$12)/W9)*50,3)</f>
        <v>47.308999999999997</v>
      </c>
      <c r="Y9" s="134">
        <f>ROUND(O9+T9+V9+X9-(MIN(T9,V9,X9)),3)</f>
        <v>186.57</v>
      </c>
      <c r="Z9" s="112">
        <f>VLOOKUP($A$8:$A$82,'Body do MiČR'!$B$3:$D$102,2)</f>
        <v>80</v>
      </c>
      <c r="AA9" s="9"/>
      <c r="AB9" s="86">
        <f>MIN(T9,V9,X9)</f>
        <v>40.491999999999997</v>
      </c>
      <c r="AD9" s="95"/>
    </row>
    <row r="10" spans="1:30" ht="15" customHeight="1">
      <c r="A10" s="93">
        <v>3</v>
      </c>
      <c r="B10" s="382" t="s">
        <v>601</v>
      </c>
      <c r="C10" s="390" t="s">
        <v>603</v>
      </c>
      <c r="D10" s="444" t="s">
        <v>160</v>
      </c>
      <c r="E10" s="394" t="s">
        <v>604</v>
      </c>
      <c r="F10" s="227" t="s">
        <v>54</v>
      </c>
      <c r="G10" s="223">
        <v>1300</v>
      </c>
      <c r="H10" s="224">
        <v>2</v>
      </c>
      <c r="I10" s="225">
        <v>30</v>
      </c>
      <c r="J10" s="130">
        <f>G10*SQRT(H10)/($K$7*POWER(I10,1/3))</f>
        <v>1.3360812714993813</v>
      </c>
      <c r="K10" s="137">
        <f>ROUND(IF(J10&gt;1,J10/J10^(2*LOG10(J10)),J10*J10^(2*LOG10(J10))),5)</f>
        <v>1.2421199999999999</v>
      </c>
      <c r="L10" s="122">
        <v>95</v>
      </c>
      <c r="M10" s="122">
        <v>91</v>
      </c>
      <c r="N10" s="122">
        <v>96</v>
      </c>
      <c r="O10" s="123">
        <f>AVERAGE(L10:N10)</f>
        <v>94</v>
      </c>
      <c r="P10" s="124">
        <v>1536</v>
      </c>
      <c r="Q10" s="124">
        <v>2001</v>
      </c>
      <c r="R10" s="125">
        <v>1981</v>
      </c>
      <c r="S10" s="126">
        <f>K10*P10</f>
        <v>1907.8963199999998</v>
      </c>
      <c r="T10" s="305">
        <f>ROUND((MIN($S$8:$S$12)/S10)*50,3)</f>
        <v>38.628</v>
      </c>
      <c r="U10" s="127">
        <f>K10*Q10</f>
        <v>2485.4821199999997</v>
      </c>
      <c r="V10" s="133">
        <f>ROUND((MIN($U$8:$U$12)/U10)*50,3)</f>
        <v>39.22</v>
      </c>
      <c r="W10" s="127">
        <f>K10*R10</f>
        <v>2460.6397199999997</v>
      </c>
      <c r="X10" s="133">
        <f>ROUND((MIN($W$8:$W$12)/W10)*50,3)</f>
        <v>45.497999999999998</v>
      </c>
      <c r="Y10" s="134">
        <f>ROUND(O10+T10+V10+X10-(MIN(T10,V10,X10)),3)</f>
        <v>178.71799999999999</v>
      </c>
      <c r="Z10" s="112">
        <f>VLOOKUP($A$8:$A$82,'Body do MiČR'!$B$3:$D$102,2)</f>
        <v>60</v>
      </c>
      <c r="AA10" s="9"/>
      <c r="AB10" s="86">
        <f>MIN(T10,V10,X10)</f>
        <v>38.628</v>
      </c>
      <c r="AD10" s="95"/>
    </row>
    <row r="11" spans="1:30" ht="15" customHeight="1">
      <c r="A11" s="93">
        <v>4</v>
      </c>
      <c r="B11" s="382" t="s">
        <v>597</v>
      </c>
      <c r="C11" s="383" t="s">
        <v>598</v>
      </c>
      <c r="D11" s="229" t="s">
        <v>346</v>
      </c>
      <c r="E11" s="386" t="s">
        <v>599</v>
      </c>
      <c r="F11" s="385" t="s">
        <v>55</v>
      </c>
      <c r="G11" s="45">
        <v>900</v>
      </c>
      <c r="H11" s="46">
        <v>0.74</v>
      </c>
      <c r="I11" s="47">
        <v>8.5</v>
      </c>
      <c r="J11" s="130">
        <f>G11*SQRT(H11)/($K$7*POWER(I11,1/3))</f>
        <v>0.85664392324863314</v>
      </c>
      <c r="K11" s="137">
        <f>ROUND(IF(J11&gt;1,J11/J11^(2*LOG10(J11)),J11*J11^(2*LOG10(J11))),5)</f>
        <v>0.87465000000000004</v>
      </c>
      <c r="L11" s="406" t="s">
        <v>606</v>
      </c>
      <c r="M11" s="406" t="s">
        <v>606</v>
      </c>
      <c r="N11" s="406" t="s">
        <v>606</v>
      </c>
      <c r="O11" s="123">
        <v>76</v>
      </c>
      <c r="P11" s="124">
        <v>2292</v>
      </c>
      <c r="Q11" s="124">
        <v>2229</v>
      </c>
      <c r="R11" s="125">
        <v>2560</v>
      </c>
      <c r="S11" s="126">
        <f>K11*P11</f>
        <v>2004.6978000000001</v>
      </c>
      <c r="T11" s="305">
        <f>ROUND((MIN($S$8:$S$12)/S11)*50,3)</f>
        <v>36.762999999999998</v>
      </c>
      <c r="U11" s="127">
        <f>K11*Q11</f>
        <v>1949.5948500000002</v>
      </c>
      <c r="V11" s="133">
        <f>ROUND((MIN($U$8:$U$12)/U11)*50,3)</f>
        <v>50</v>
      </c>
      <c r="W11" s="127">
        <f>K11*R11</f>
        <v>2239.1040000000003</v>
      </c>
      <c r="X11" s="133">
        <f>ROUND((MIN($W$8:$W$12)/W11)*50,3)</f>
        <v>50</v>
      </c>
      <c r="Y11" s="134">
        <f>ROUND(O11+T11+V11+X11-(MIN(T11,V11,X11)),3)</f>
        <v>176</v>
      </c>
      <c r="Z11" s="112">
        <f>VLOOKUP($A$8:$A$82,'Body do MiČR'!$B$3:$D$102,2)</f>
        <v>50</v>
      </c>
      <c r="AA11" s="9"/>
      <c r="AB11" s="86">
        <f>MIN(T11,V11,X11)</f>
        <v>36.762999999999998</v>
      </c>
      <c r="AD11" s="95"/>
    </row>
    <row r="12" spans="1:30" ht="15" customHeight="1" thickBot="1">
      <c r="A12" s="101">
        <v>5</v>
      </c>
      <c r="B12" s="298" t="s">
        <v>421</v>
      </c>
      <c r="C12" s="294" t="s">
        <v>422</v>
      </c>
      <c r="D12" s="230" t="s">
        <v>92</v>
      </c>
      <c r="E12" s="299" t="s">
        <v>482</v>
      </c>
      <c r="F12" s="231" t="s">
        <v>54</v>
      </c>
      <c r="G12" s="232">
        <v>1220</v>
      </c>
      <c r="H12" s="233">
        <v>1.23</v>
      </c>
      <c r="I12" s="234">
        <v>18.3</v>
      </c>
      <c r="J12" s="131">
        <f>G12*SQRT(H12)/($K$7*POWER(I12,1/3))</f>
        <v>1.1594275993773007</v>
      </c>
      <c r="K12" s="194">
        <f>ROUND(IF(J12&gt;1,J12/J12^(2*LOG10(J12)),J12*J12^(2*LOG10(J12))),5)</f>
        <v>1.1375999999999999</v>
      </c>
      <c r="L12" s="195">
        <v>92</v>
      </c>
      <c r="M12" s="195">
        <v>92</v>
      </c>
      <c r="N12" s="195">
        <v>92</v>
      </c>
      <c r="O12" s="196">
        <f>AVERAGE(L12:N12)</f>
        <v>92</v>
      </c>
      <c r="P12" s="197">
        <v>36504</v>
      </c>
      <c r="Q12" s="197">
        <v>2340</v>
      </c>
      <c r="R12" s="198">
        <v>3131</v>
      </c>
      <c r="S12" s="199">
        <f>K12*P12</f>
        <v>41526.950400000002</v>
      </c>
      <c r="T12" s="306">
        <f>ROUND((MIN($S$8:$S$12)/S12)*50,3)</f>
        <v>1.7749999999999999</v>
      </c>
      <c r="U12" s="128">
        <f>K12*Q12</f>
        <v>2661.9839999999999</v>
      </c>
      <c r="V12" s="200">
        <f>ROUND((MIN($U$8:$U$12)/U12)*50,3)</f>
        <v>36.619</v>
      </c>
      <c r="W12" s="128">
        <f>K12*R12</f>
        <v>3561.8255999999997</v>
      </c>
      <c r="X12" s="200">
        <f>ROUND((MIN($W$8:$W$12)/W12)*50,3)</f>
        <v>31.431999999999999</v>
      </c>
      <c r="Y12" s="201">
        <f>ROUND(O12+T12+V12+X12-(MIN(T12,V12,X12)),3)</f>
        <v>160.05099999999999</v>
      </c>
      <c r="Z12" s="111">
        <f>VLOOKUP($A$8:$A$82,'Body do MiČR'!$B$3:$D$102,2)</f>
        <v>45</v>
      </c>
      <c r="AA12" s="9"/>
      <c r="AB12" s="86">
        <f>MIN(T12,V12,X12)</f>
        <v>1.7749999999999999</v>
      </c>
      <c r="AD12" s="95"/>
    </row>
    <row r="13" spans="1:30" ht="15" customHeight="1" thickBot="1">
      <c r="AD13" s="95"/>
    </row>
    <row r="14" spans="1:30" ht="15" customHeight="1">
      <c r="B14" s="11" t="s">
        <v>28</v>
      </c>
      <c r="C14" s="472" t="s">
        <v>24</v>
      </c>
      <c r="D14" s="472"/>
      <c r="E14" s="12" t="s">
        <v>9</v>
      </c>
      <c r="F14" s="473" t="s">
        <v>37</v>
      </c>
      <c r="G14" s="473"/>
      <c r="H14" s="473"/>
      <c r="I14" s="474" t="s">
        <v>38</v>
      </c>
      <c r="J14" s="474"/>
      <c r="K14" s="474"/>
      <c r="L14" s="474"/>
      <c r="M14" s="475" t="s">
        <v>24</v>
      </c>
      <c r="N14" s="475"/>
      <c r="O14" s="475"/>
      <c r="P14" s="472" t="s">
        <v>9</v>
      </c>
      <c r="Q14" s="472"/>
      <c r="R14" s="472"/>
      <c r="S14" s="473" t="s">
        <v>37</v>
      </c>
      <c r="T14" s="473"/>
      <c r="U14" s="473"/>
      <c r="V14" s="473"/>
      <c r="W14" s="20"/>
      <c r="X14" s="20"/>
      <c r="Y14" s="20"/>
      <c r="Z14" s="20"/>
      <c r="AD14" s="95"/>
    </row>
    <row r="15" spans="1:30" ht="15" customHeight="1">
      <c r="B15" s="18" t="s">
        <v>201</v>
      </c>
      <c r="C15" s="479"/>
      <c r="D15" s="479"/>
      <c r="E15" s="16"/>
      <c r="F15" s="535"/>
      <c r="G15" s="535"/>
      <c r="H15" s="535"/>
      <c r="I15" s="480" t="s">
        <v>39</v>
      </c>
      <c r="J15" s="480"/>
      <c r="K15" s="480"/>
      <c r="L15" s="480"/>
      <c r="M15" s="481" t="s">
        <v>261</v>
      </c>
      <c r="N15" s="484"/>
      <c r="O15" s="484"/>
      <c r="P15" s="513" t="s">
        <v>277</v>
      </c>
      <c r="Q15" s="513"/>
      <c r="R15" s="513"/>
      <c r="S15" s="534"/>
      <c r="T15" s="534"/>
      <c r="U15" s="534"/>
      <c r="V15" s="534"/>
      <c r="W15" s="24"/>
      <c r="X15" s="24"/>
      <c r="Y15" s="24"/>
      <c r="Z15" s="24"/>
      <c r="AD15" s="95"/>
    </row>
    <row r="16" spans="1:30" ht="15" customHeight="1">
      <c r="B16" s="18" t="s">
        <v>491</v>
      </c>
      <c r="C16" s="479"/>
      <c r="D16" s="479"/>
      <c r="E16" s="16"/>
      <c r="F16" s="535"/>
      <c r="G16" s="535"/>
      <c r="H16" s="535"/>
      <c r="I16" s="533" t="s">
        <v>40</v>
      </c>
      <c r="J16" s="533"/>
      <c r="K16" s="533"/>
      <c r="L16" s="533"/>
      <c r="M16" s="481" t="s">
        <v>165</v>
      </c>
      <c r="N16" s="484"/>
      <c r="O16" s="538"/>
      <c r="P16" s="513" t="s">
        <v>304</v>
      </c>
      <c r="Q16" s="513"/>
      <c r="R16" s="513"/>
      <c r="S16" s="534"/>
      <c r="T16" s="534"/>
      <c r="U16" s="534"/>
      <c r="V16" s="534"/>
      <c r="W16" s="24"/>
      <c r="X16" s="24"/>
      <c r="Y16" s="24"/>
      <c r="Z16" s="24"/>
      <c r="AD16" s="95"/>
    </row>
    <row r="17" spans="2:30" ht="15" customHeight="1">
      <c r="B17" s="18">
        <v>3</v>
      </c>
      <c r="C17" s="479"/>
      <c r="D17" s="479"/>
      <c r="E17" s="118"/>
      <c r="F17" s="535"/>
      <c r="G17" s="535"/>
      <c r="H17" s="535"/>
      <c r="I17" s="536"/>
      <c r="J17" s="536"/>
      <c r="K17" s="536"/>
      <c r="L17" s="536"/>
      <c r="M17" s="537"/>
      <c r="N17" s="537"/>
      <c r="O17" s="537"/>
      <c r="P17" s="479"/>
      <c r="Q17" s="479"/>
      <c r="R17" s="479"/>
      <c r="S17" s="534"/>
      <c r="T17" s="534"/>
      <c r="U17" s="534"/>
      <c r="V17" s="534"/>
      <c r="W17" s="24"/>
      <c r="X17" s="24"/>
      <c r="Y17" s="24"/>
      <c r="Z17" s="24"/>
      <c r="AD17" s="95"/>
    </row>
    <row r="18" spans="2:30" ht="15" customHeight="1">
      <c r="B18" s="15" t="s">
        <v>487</v>
      </c>
      <c r="C18" s="479"/>
      <c r="D18" s="479"/>
      <c r="E18" s="16"/>
      <c r="F18" s="535"/>
      <c r="G18" s="535"/>
      <c r="H18" s="535"/>
      <c r="I18" s="536"/>
      <c r="J18" s="536"/>
      <c r="K18" s="536"/>
      <c r="L18" s="536"/>
      <c r="M18" s="537"/>
      <c r="N18" s="537"/>
      <c r="O18" s="537"/>
      <c r="P18" s="479"/>
      <c r="Q18" s="479"/>
      <c r="R18" s="479"/>
      <c r="S18" s="534"/>
      <c r="T18" s="534"/>
      <c r="U18" s="534"/>
      <c r="V18" s="534"/>
      <c r="W18" s="24"/>
      <c r="X18" s="24"/>
      <c r="Y18" s="24"/>
      <c r="Z18" s="24"/>
      <c r="AD18" s="95"/>
    </row>
    <row r="19" spans="2:30" ht="15" customHeight="1">
      <c r="B19" s="15"/>
      <c r="C19" s="479"/>
      <c r="D19" s="479"/>
      <c r="E19" s="16"/>
      <c r="F19" s="535"/>
      <c r="G19" s="535"/>
      <c r="H19" s="535"/>
      <c r="I19" s="536"/>
      <c r="J19" s="536"/>
      <c r="K19" s="536"/>
      <c r="L19" s="536"/>
      <c r="M19" s="537"/>
      <c r="N19" s="537"/>
      <c r="O19" s="537"/>
      <c r="P19" s="479"/>
      <c r="Q19" s="479"/>
      <c r="R19" s="479"/>
      <c r="S19" s="534"/>
      <c r="T19" s="534"/>
      <c r="U19" s="534"/>
      <c r="V19" s="534"/>
      <c r="W19" s="24"/>
      <c r="X19" s="24"/>
      <c r="Y19" s="24"/>
      <c r="Z19" s="24"/>
      <c r="AD19" s="95"/>
    </row>
    <row r="20" spans="2:30" ht="15" customHeight="1">
      <c r="B20" s="15"/>
      <c r="C20" s="479"/>
      <c r="D20" s="479"/>
      <c r="E20" s="16"/>
      <c r="F20" s="478"/>
      <c r="G20" s="478"/>
      <c r="H20" s="478"/>
      <c r="I20" s="533" t="s">
        <v>41</v>
      </c>
      <c r="J20" s="533"/>
      <c r="K20" s="533"/>
      <c r="L20" s="533"/>
      <c r="M20" s="481" t="s">
        <v>244</v>
      </c>
      <c r="N20" s="484"/>
      <c r="O20" s="484"/>
      <c r="P20" s="513" t="s">
        <v>208</v>
      </c>
      <c r="Q20" s="513"/>
      <c r="R20" s="513"/>
      <c r="S20" s="534"/>
      <c r="T20" s="534"/>
      <c r="U20" s="534"/>
      <c r="V20" s="534"/>
      <c r="W20" s="24"/>
      <c r="X20" s="24"/>
      <c r="Y20" s="24"/>
      <c r="Z20" s="24"/>
      <c r="AD20" s="95"/>
    </row>
    <row r="21" spans="2:30" ht="15" customHeight="1" thickBot="1">
      <c r="B21" s="19" t="s">
        <v>42</v>
      </c>
      <c r="C21" s="492"/>
      <c r="D21" s="492"/>
      <c r="E21" s="202"/>
      <c r="F21" s="490"/>
      <c r="G21" s="490"/>
      <c r="H21" s="490"/>
      <c r="I21" s="531" t="s">
        <v>42</v>
      </c>
      <c r="J21" s="531"/>
      <c r="K21" s="531"/>
      <c r="L21" s="531"/>
      <c r="M21" s="532"/>
      <c r="N21" s="532"/>
      <c r="O21" s="532"/>
      <c r="P21" s="529"/>
      <c r="Q21" s="529"/>
      <c r="R21" s="529"/>
      <c r="S21" s="530"/>
      <c r="T21" s="530"/>
      <c r="U21" s="530"/>
      <c r="V21" s="530"/>
      <c r="W21" s="24"/>
      <c r="X21" s="24"/>
      <c r="Y21" s="24"/>
      <c r="Z21" s="24"/>
      <c r="AD21" s="95"/>
    </row>
    <row r="22" spans="2:30" ht="15" customHeight="1">
      <c r="AD22" s="95"/>
    </row>
    <row r="23" spans="2:30">
      <c r="AD23" s="95"/>
    </row>
    <row r="24" spans="2:30">
      <c r="AD24" s="95"/>
    </row>
    <row r="25" spans="2:30">
      <c r="AD25" s="95"/>
    </row>
    <row r="26" spans="2:30">
      <c r="AD26" s="95"/>
    </row>
    <row r="27" spans="2:30">
      <c r="AD27" s="95"/>
    </row>
    <row r="28" spans="2:30">
      <c r="AD28" s="95"/>
    </row>
    <row r="29" spans="2:30">
      <c r="AD29" s="95"/>
    </row>
    <row r="30" spans="2:30">
      <c r="AD30" s="95"/>
    </row>
    <row r="31" spans="2:30">
      <c r="AD31" s="95"/>
    </row>
    <row r="32" spans="2:30">
      <c r="AD32" s="95"/>
    </row>
    <row r="33" spans="3:30">
      <c r="AD33" s="95"/>
    </row>
    <row r="34" spans="3:30">
      <c r="AD34" s="95"/>
    </row>
    <row r="35" spans="3:30">
      <c r="AD35" s="95"/>
    </row>
    <row r="36" spans="3:30">
      <c r="AD36" s="95"/>
    </row>
    <row r="40" spans="3:30">
      <c r="C40" t="s">
        <v>616</v>
      </c>
    </row>
    <row r="41" spans="3:30">
      <c r="C41" t="s">
        <v>617</v>
      </c>
    </row>
    <row r="42" spans="3:30">
      <c r="C42" t="s">
        <v>618</v>
      </c>
    </row>
  </sheetData>
  <sortState ref="B8:Y12">
    <sortCondition descending="1" ref="Y8"/>
  </sortState>
  <mergeCells count="63">
    <mergeCell ref="I21:L21"/>
    <mergeCell ref="M21:O21"/>
    <mergeCell ref="I20:L20"/>
    <mergeCell ref="M20:O20"/>
    <mergeCell ref="C20:D20"/>
    <mergeCell ref="F20:H20"/>
    <mergeCell ref="C21:D21"/>
    <mergeCell ref="F21:H21"/>
    <mergeCell ref="S20:V20"/>
    <mergeCell ref="P21:R21"/>
    <mergeCell ref="S21:V21"/>
    <mergeCell ref="P18:R18"/>
    <mergeCell ref="S18:V18"/>
    <mergeCell ref="P19:R19"/>
    <mergeCell ref="S19:V19"/>
    <mergeCell ref="C19:D19"/>
    <mergeCell ref="F19:H19"/>
    <mergeCell ref="I19:L19"/>
    <mergeCell ref="M19:O19"/>
    <mergeCell ref="P20:R20"/>
    <mergeCell ref="P15:R15"/>
    <mergeCell ref="S15:V15"/>
    <mergeCell ref="C18:D18"/>
    <mergeCell ref="F18:H18"/>
    <mergeCell ref="I18:L18"/>
    <mergeCell ref="M18:O18"/>
    <mergeCell ref="P17:R17"/>
    <mergeCell ref="S17:V17"/>
    <mergeCell ref="C16:D16"/>
    <mergeCell ref="F16:H16"/>
    <mergeCell ref="C17:D17"/>
    <mergeCell ref="F17:H17"/>
    <mergeCell ref="I17:L17"/>
    <mergeCell ref="M17:O17"/>
    <mergeCell ref="I16:L16"/>
    <mergeCell ref="M16:O16"/>
    <mergeCell ref="S16:V16"/>
    <mergeCell ref="Z6:Z7"/>
    <mergeCell ref="A1:J1"/>
    <mergeCell ref="A2:J2"/>
    <mergeCell ref="P14:R14"/>
    <mergeCell ref="S14:V14"/>
    <mergeCell ref="P6:R6"/>
    <mergeCell ref="S6:X6"/>
    <mergeCell ref="C14:D14"/>
    <mergeCell ref="F14:H14"/>
    <mergeCell ref="I14:L14"/>
    <mergeCell ref="P16:R16"/>
    <mergeCell ref="AB6:AB7"/>
    <mergeCell ref="A3:B4"/>
    <mergeCell ref="A6:A7"/>
    <mergeCell ref="B6:B7"/>
    <mergeCell ref="C6:C7"/>
    <mergeCell ref="D6:D7"/>
    <mergeCell ref="E6:E7"/>
    <mergeCell ref="F6:F7"/>
    <mergeCell ref="L6:O6"/>
    <mergeCell ref="Y6:Y7"/>
    <mergeCell ref="C15:D15"/>
    <mergeCell ref="F15:H15"/>
    <mergeCell ref="I15:L15"/>
    <mergeCell ref="M15:O15"/>
    <mergeCell ref="M14:O14"/>
  </mergeCells>
  <phoneticPr fontId="14" type="noConversion"/>
  <pageMargins left="0.39374999999999999" right="0.39374999999999999" top="0.39374999999999999" bottom="0.39374999999999999" header="0.51180555555555562" footer="0.51180555555555562"/>
  <pageSetup paperSize="9" scale="67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2:D102"/>
  <sheetViews>
    <sheetView showGridLines="0" zoomScale="75" workbookViewId="0"/>
  </sheetViews>
  <sheetFormatPr defaultRowHeight="12.75"/>
  <cols>
    <col min="3" max="3" width="5.28515625" bestFit="1" customWidth="1"/>
  </cols>
  <sheetData>
    <row r="2" spans="2:4">
      <c r="B2" s="105" t="s">
        <v>205</v>
      </c>
      <c r="C2" s="547" t="s">
        <v>206</v>
      </c>
      <c r="D2" s="547"/>
    </row>
    <row r="3" spans="2:4">
      <c r="B3" s="105">
        <v>1</v>
      </c>
      <c r="C3" s="106">
        <v>100</v>
      </c>
      <c r="D3" s="107" t="s">
        <v>207</v>
      </c>
    </row>
    <row r="4" spans="2:4">
      <c r="B4" s="105">
        <v>2</v>
      </c>
      <c r="C4" s="106">
        <v>80</v>
      </c>
      <c r="D4" s="107" t="s">
        <v>207</v>
      </c>
    </row>
    <row r="5" spans="2:4">
      <c r="B5" s="105">
        <v>3</v>
      </c>
      <c r="C5" s="106">
        <v>60</v>
      </c>
      <c r="D5" s="107" t="s">
        <v>207</v>
      </c>
    </row>
    <row r="6" spans="2:4">
      <c r="B6" s="105">
        <v>4</v>
      </c>
      <c r="C6" s="106">
        <v>50</v>
      </c>
      <c r="D6" s="107" t="s">
        <v>207</v>
      </c>
    </row>
    <row r="7" spans="2:4">
      <c r="B7" s="105">
        <v>5</v>
      </c>
      <c r="C7" s="106">
        <v>45</v>
      </c>
      <c r="D7" s="107" t="s">
        <v>207</v>
      </c>
    </row>
    <row r="8" spans="2:4">
      <c r="B8" s="105">
        <v>6</v>
      </c>
      <c r="C8" s="106">
        <v>40</v>
      </c>
      <c r="D8" s="107" t="s">
        <v>207</v>
      </c>
    </row>
    <row r="9" spans="2:4">
      <c r="B9" s="105">
        <v>7</v>
      </c>
      <c r="C9" s="106">
        <v>36</v>
      </c>
      <c r="D9" s="107" t="s">
        <v>207</v>
      </c>
    </row>
    <row r="10" spans="2:4">
      <c r="B10" s="105">
        <v>8</v>
      </c>
      <c r="C10" s="106">
        <v>32</v>
      </c>
      <c r="D10" s="107" t="s">
        <v>207</v>
      </c>
    </row>
    <row r="11" spans="2:4">
      <c r="B11" s="105">
        <v>9</v>
      </c>
      <c r="C11" s="106">
        <v>29</v>
      </c>
      <c r="D11" s="107" t="s">
        <v>207</v>
      </c>
    </row>
    <row r="12" spans="2:4">
      <c r="B12" s="105">
        <v>10</v>
      </c>
      <c r="C12" s="106">
        <v>26</v>
      </c>
      <c r="D12" s="107" t="s">
        <v>207</v>
      </c>
    </row>
    <row r="13" spans="2:4">
      <c r="B13" s="105">
        <v>11</v>
      </c>
      <c r="C13" s="106">
        <v>24</v>
      </c>
      <c r="D13" s="107" t="s">
        <v>207</v>
      </c>
    </row>
    <row r="14" spans="2:4">
      <c r="B14" s="105">
        <v>12</v>
      </c>
      <c r="C14" s="106">
        <v>22</v>
      </c>
      <c r="D14" s="107" t="s">
        <v>207</v>
      </c>
    </row>
    <row r="15" spans="2:4">
      <c r="B15" s="105">
        <v>13</v>
      </c>
      <c r="C15" s="106">
        <v>20</v>
      </c>
      <c r="D15" s="107" t="s">
        <v>207</v>
      </c>
    </row>
    <row r="16" spans="2:4">
      <c r="B16" s="105">
        <v>14</v>
      </c>
      <c r="C16" s="106">
        <v>18</v>
      </c>
      <c r="D16" s="107" t="s">
        <v>207</v>
      </c>
    </row>
    <row r="17" spans="2:4">
      <c r="B17" s="105">
        <v>15</v>
      </c>
      <c r="C17" s="106">
        <v>16</v>
      </c>
      <c r="D17" s="107" t="s">
        <v>207</v>
      </c>
    </row>
    <row r="18" spans="2:4">
      <c r="B18" s="105">
        <v>16</v>
      </c>
      <c r="C18" s="106">
        <v>15</v>
      </c>
      <c r="D18" s="107" t="s">
        <v>207</v>
      </c>
    </row>
    <row r="19" spans="2:4">
      <c r="B19" s="105">
        <v>17</v>
      </c>
      <c r="C19" s="106">
        <v>14</v>
      </c>
      <c r="D19" s="107" t="s">
        <v>207</v>
      </c>
    </row>
    <row r="20" spans="2:4">
      <c r="B20" s="105">
        <v>18</v>
      </c>
      <c r="C20" s="106">
        <v>13</v>
      </c>
      <c r="D20" s="107" t="s">
        <v>207</v>
      </c>
    </row>
    <row r="21" spans="2:4">
      <c r="B21" s="105">
        <v>19</v>
      </c>
      <c r="C21" s="106">
        <v>12</v>
      </c>
      <c r="D21" s="107" t="s">
        <v>207</v>
      </c>
    </row>
    <row r="22" spans="2:4">
      <c r="B22" s="105">
        <v>20</v>
      </c>
      <c r="C22" s="106">
        <v>11</v>
      </c>
      <c r="D22" s="107" t="s">
        <v>207</v>
      </c>
    </row>
    <row r="23" spans="2:4">
      <c r="B23" s="105">
        <v>21</v>
      </c>
      <c r="C23" s="106">
        <v>10</v>
      </c>
      <c r="D23" s="107" t="s">
        <v>207</v>
      </c>
    </row>
    <row r="24" spans="2:4">
      <c r="B24" s="105">
        <v>22</v>
      </c>
      <c r="C24" s="106">
        <v>9</v>
      </c>
      <c r="D24" s="107" t="s">
        <v>207</v>
      </c>
    </row>
    <row r="25" spans="2:4">
      <c r="B25" s="105">
        <v>23</v>
      </c>
      <c r="C25" s="106">
        <v>8</v>
      </c>
      <c r="D25" s="107" t="s">
        <v>207</v>
      </c>
    </row>
    <row r="26" spans="2:4">
      <c r="B26" s="105">
        <v>24</v>
      </c>
      <c r="C26" s="106">
        <v>7</v>
      </c>
      <c r="D26" s="107" t="s">
        <v>207</v>
      </c>
    </row>
    <row r="27" spans="2:4">
      <c r="B27" s="105">
        <v>25</v>
      </c>
      <c r="C27" s="106">
        <v>6</v>
      </c>
      <c r="D27" s="107" t="s">
        <v>207</v>
      </c>
    </row>
    <row r="28" spans="2:4">
      <c r="B28" s="105">
        <v>26</v>
      </c>
      <c r="C28" s="106">
        <v>5</v>
      </c>
      <c r="D28" s="107" t="s">
        <v>207</v>
      </c>
    </row>
    <row r="29" spans="2:4">
      <c r="B29" s="105">
        <v>27</v>
      </c>
      <c r="C29" s="106">
        <v>4</v>
      </c>
      <c r="D29" s="107" t="s">
        <v>207</v>
      </c>
    </row>
    <row r="30" spans="2:4">
      <c r="B30" s="105">
        <v>28</v>
      </c>
      <c r="C30" s="106">
        <v>3</v>
      </c>
      <c r="D30" s="107" t="s">
        <v>207</v>
      </c>
    </row>
    <row r="31" spans="2:4">
      <c r="B31" s="105">
        <v>29</v>
      </c>
      <c r="C31" s="106">
        <v>2</v>
      </c>
      <c r="D31" s="107" t="s">
        <v>207</v>
      </c>
    </row>
    <row r="32" spans="2:4">
      <c r="B32" s="105">
        <v>30</v>
      </c>
      <c r="C32" s="106">
        <v>1</v>
      </c>
      <c r="D32" s="107" t="s">
        <v>207</v>
      </c>
    </row>
    <row r="33" spans="2:4">
      <c r="B33" s="105">
        <v>31</v>
      </c>
      <c r="C33" s="106">
        <v>0</v>
      </c>
      <c r="D33" s="107" t="s">
        <v>207</v>
      </c>
    </row>
    <row r="34" spans="2:4">
      <c r="B34" s="105">
        <v>32</v>
      </c>
      <c r="C34" s="106">
        <v>0</v>
      </c>
      <c r="D34" s="107" t="s">
        <v>207</v>
      </c>
    </row>
    <row r="35" spans="2:4">
      <c r="B35" s="105">
        <v>33</v>
      </c>
      <c r="C35" s="106">
        <v>0</v>
      </c>
      <c r="D35" s="107" t="s">
        <v>207</v>
      </c>
    </row>
    <row r="36" spans="2:4">
      <c r="B36" s="105">
        <v>34</v>
      </c>
      <c r="C36" s="106">
        <v>0</v>
      </c>
      <c r="D36" s="107" t="s">
        <v>207</v>
      </c>
    </row>
    <row r="37" spans="2:4">
      <c r="B37" s="105">
        <v>35</v>
      </c>
      <c r="C37" s="106">
        <v>0</v>
      </c>
      <c r="D37" s="107" t="s">
        <v>207</v>
      </c>
    </row>
    <row r="38" spans="2:4">
      <c r="B38" s="105">
        <v>36</v>
      </c>
      <c r="C38" s="106">
        <v>0</v>
      </c>
      <c r="D38" s="107" t="s">
        <v>207</v>
      </c>
    </row>
    <row r="39" spans="2:4">
      <c r="B39" s="105">
        <v>37</v>
      </c>
      <c r="C39" s="106">
        <v>0</v>
      </c>
      <c r="D39" s="107" t="s">
        <v>207</v>
      </c>
    </row>
    <row r="40" spans="2:4">
      <c r="B40" s="105">
        <v>38</v>
      </c>
      <c r="C40" s="106">
        <v>0</v>
      </c>
      <c r="D40" s="107" t="s">
        <v>207</v>
      </c>
    </row>
    <row r="41" spans="2:4">
      <c r="B41" s="105">
        <v>39</v>
      </c>
      <c r="C41" s="106">
        <v>0</v>
      </c>
      <c r="D41" s="107" t="s">
        <v>207</v>
      </c>
    </row>
    <row r="42" spans="2:4">
      <c r="B42" s="105">
        <v>40</v>
      </c>
      <c r="C42" s="106">
        <v>0</v>
      </c>
      <c r="D42" s="107" t="s">
        <v>207</v>
      </c>
    </row>
    <row r="43" spans="2:4">
      <c r="B43" s="105">
        <v>41</v>
      </c>
      <c r="C43" s="106">
        <v>0</v>
      </c>
      <c r="D43" s="107" t="s">
        <v>207</v>
      </c>
    </row>
    <row r="44" spans="2:4">
      <c r="B44" s="105">
        <v>42</v>
      </c>
      <c r="C44" s="106">
        <v>0</v>
      </c>
      <c r="D44" s="107" t="s">
        <v>207</v>
      </c>
    </row>
    <row r="45" spans="2:4">
      <c r="B45" s="105">
        <v>43</v>
      </c>
      <c r="C45" s="106">
        <v>0</v>
      </c>
      <c r="D45" s="107" t="s">
        <v>207</v>
      </c>
    </row>
    <row r="46" spans="2:4">
      <c r="B46" s="105">
        <v>44</v>
      </c>
      <c r="C46" s="106">
        <v>0</v>
      </c>
      <c r="D46" s="107" t="s">
        <v>207</v>
      </c>
    </row>
    <row r="47" spans="2:4">
      <c r="B47" s="105">
        <v>45</v>
      </c>
      <c r="C47" s="106">
        <v>0</v>
      </c>
      <c r="D47" s="107" t="s">
        <v>207</v>
      </c>
    </row>
    <row r="48" spans="2:4">
      <c r="B48" s="105">
        <v>46</v>
      </c>
      <c r="C48" s="106">
        <v>0</v>
      </c>
      <c r="D48" s="107" t="s">
        <v>207</v>
      </c>
    </row>
    <row r="49" spans="2:4">
      <c r="B49" s="105">
        <v>47</v>
      </c>
      <c r="C49" s="106">
        <v>0</v>
      </c>
      <c r="D49" s="107" t="s">
        <v>207</v>
      </c>
    </row>
    <row r="50" spans="2:4">
      <c r="B50" s="105">
        <v>48</v>
      </c>
      <c r="C50" s="106">
        <v>0</v>
      </c>
      <c r="D50" s="107" t="s">
        <v>207</v>
      </c>
    </row>
    <row r="51" spans="2:4">
      <c r="B51" s="105">
        <v>49</v>
      </c>
      <c r="C51" s="106">
        <v>0</v>
      </c>
      <c r="D51" s="107" t="s">
        <v>207</v>
      </c>
    </row>
    <row r="52" spans="2:4">
      <c r="B52" s="105">
        <v>50</v>
      </c>
      <c r="C52" s="106">
        <v>0</v>
      </c>
      <c r="D52" s="107" t="s">
        <v>207</v>
      </c>
    </row>
    <row r="53" spans="2:4">
      <c r="B53" s="105">
        <v>51</v>
      </c>
      <c r="C53" s="106">
        <v>0</v>
      </c>
      <c r="D53" s="107" t="s">
        <v>207</v>
      </c>
    </row>
    <row r="54" spans="2:4">
      <c r="B54" s="105">
        <v>52</v>
      </c>
      <c r="C54" s="106">
        <v>0</v>
      </c>
      <c r="D54" s="107" t="s">
        <v>207</v>
      </c>
    </row>
    <row r="55" spans="2:4">
      <c r="B55" s="105">
        <v>53</v>
      </c>
      <c r="C55" s="106">
        <v>0</v>
      </c>
      <c r="D55" s="107" t="s">
        <v>207</v>
      </c>
    </row>
    <row r="56" spans="2:4">
      <c r="B56" s="105">
        <v>54</v>
      </c>
      <c r="C56" s="106">
        <v>0</v>
      </c>
      <c r="D56" s="107" t="s">
        <v>207</v>
      </c>
    </row>
    <row r="57" spans="2:4">
      <c r="B57" s="105">
        <v>55</v>
      </c>
      <c r="C57" s="106">
        <v>0</v>
      </c>
      <c r="D57" s="107" t="s">
        <v>207</v>
      </c>
    </row>
    <row r="58" spans="2:4">
      <c r="B58" s="105">
        <v>56</v>
      </c>
      <c r="C58" s="106">
        <v>0</v>
      </c>
      <c r="D58" s="107" t="s">
        <v>207</v>
      </c>
    </row>
    <row r="59" spans="2:4">
      <c r="B59" s="105">
        <v>57</v>
      </c>
      <c r="C59" s="106">
        <v>0</v>
      </c>
      <c r="D59" s="107" t="s">
        <v>207</v>
      </c>
    </row>
    <row r="60" spans="2:4">
      <c r="B60" s="105">
        <v>58</v>
      </c>
      <c r="C60" s="106">
        <v>0</v>
      </c>
      <c r="D60" s="107" t="s">
        <v>207</v>
      </c>
    </row>
    <row r="61" spans="2:4">
      <c r="B61" s="105">
        <v>59</v>
      </c>
      <c r="C61" s="106">
        <v>0</v>
      </c>
      <c r="D61" s="107" t="s">
        <v>207</v>
      </c>
    </row>
    <row r="62" spans="2:4">
      <c r="B62" s="105">
        <v>60</v>
      </c>
      <c r="C62" s="106">
        <v>0</v>
      </c>
      <c r="D62" s="107" t="s">
        <v>207</v>
      </c>
    </row>
    <row r="63" spans="2:4">
      <c r="B63" s="105">
        <v>61</v>
      </c>
      <c r="C63" s="106">
        <v>0</v>
      </c>
      <c r="D63" s="107" t="s">
        <v>207</v>
      </c>
    </row>
    <row r="64" spans="2:4">
      <c r="B64" s="105">
        <v>62</v>
      </c>
      <c r="C64" s="106">
        <v>0</v>
      </c>
      <c r="D64" s="107" t="s">
        <v>207</v>
      </c>
    </row>
    <row r="65" spans="2:4">
      <c r="B65" s="105">
        <v>63</v>
      </c>
      <c r="C65" s="106">
        <v>0</v>
      </c>
      <c r="D65" s="107" t="s">
        <v>207</v>
      </c>
    </row>
    <row r="66" spans="2:4">
      <c r="B66" s="105">
        <v>64</v>
      </c>
      <c r="C66" s="106">
        <v>0</v>
      </c>
      <c r="D66" s="107" t="s">
        <v>207</v>
      </c>
    </row>
    <row r="67" spans="2:4">
      <c r="B67" s="105">
        <v>65</v>
      </c>
      <c r="C67" s="106">
        <v>0</v>
      </c>
      <c r="D67" s="107" t="s">
        <v>207</v>
      </c>
    </row>
    <row r="68" spans="2:4">
      <c r="B68" s="105">
        <v>66</v>
      </c>
      <c r="C68" s="106">
        <v>0</v>
      </c>
      <c r="D68" s="107" t="s">
        <v>207</v>
      </c>
    </row>
    <row r="69" spans="2:4">
      <c r="B69" s="105">
        <v>67</v>
      </c>
      <c r="C69" s="106">
        <v>0</v>
      </c>
      <c r="D69" s="107" t="s">
        <v>207</v>
      </c>
    </row>
    <row r="70" spans="2:4">
      <c r="B70" s="105">
        <v>68</v>
      </c>
      <c r="C70" s="106">
        <v>0</v>
      </c>
      <c r="D70" s="107" t="s">
        <v>207</v>
      </c>
    </row>
    <row r="71" spans="2:4">
      <c r="B71" s="105">
        <v>69</v>
      </c>
      <c r="C71" s="106">
        <v>0</v>
      </c>
      <c r="D71" s="107" t="s">
        <v>207</v>
      </c>
    </row>
    <row r="72" spans="2:4">
      <c r="B72" s="105">
        <v>70</v>
      </c>
      <c r="C72" s="106">
        <v>0</v>
      </c>
      <c r="D72" s="107" t="s">
        <v>207</v>
      </c>
    </row>
    <row r="73" spans="2:4">
      <c r="B73" s="105">
        <v>71</v>
      </c>
      <c r="C73" s="106">
        <v>0</v>
      </c>
      <c r="D73" s="107" t="s">
        <v>207</v>
      </c>
    </row>
    <row r="74" spans="2:4">
      <c r="B74" s="105">
        <v>72</v>
      </c>
      <c r="C74" s="106">
        <v>0</v>
      </c>
      <c r="D74" s="107" t="s">
        <v>207</v>
      </c>
    </row>
    <row r="75" spans="2:4">
      <c r="B75" s="105">
        <v>73</v>
      </c>
      <c r="C75" s="106">
        <v>0</v>
      </c>
      <c r="D75" s="107" t="s">
        <v>207</v>
      </c>
    </row>
    <row r="76" spans="2:4">
      <c r="B76" s="105">
        <v>74</v>
      </c>
      <c r="C76" s="106">
        <v>0</v>
      </c>
      <c r="D76" s="107" t="s">
        <v>207</v>
      </c>
    </row>
    <row r="77" spans="2:4">
      <c r="B77" s="105">
        <v>75</v>
      </c>
      <c r="C77" s="106">
        <v>0</v>
      </c>
      <c r="D77" s="107" t="s">
        <v>207</v>
      </c>
    </row>
    <row r="78" spans="2:4">
      <c r="B78" s="105">
        <v>76</v>
      </c>
      <c r="C78" s="106">
        <v>0</v>
      </c>
      <c r="D78" s="107" t="s">
        <v>207</v>
      </c>
    </row>
    <row r="79" spans="2:4">
      <c r="B79" s="105">
        <v>77</v>
      </c>
      <c r="C79" s="106">
        <v>0</v>
      </c>
      <c r="D79" s="107" t="s">
        <v>207</v>
      </c>
    </row>
    <row r="80" spans="2:4">
      <c r="B80" s="105">
        <v>78</v>
      </c>
      <c r="C80" s="106">
        <v>0</v>
      </c>
      <c r="D80" s="107" t="s">
        <v>207</v>
      </c>
    </row>
    <row r="81" spans="2:4">
      <c r="B81" s="105">
        <v>79</v>
      </c>
      <c r="C81" s="106">
        <v>0</v>
      </c>
      <c r="D81" s="107" t="s">
        <v>207</v>
      </c>
    </row>
    <row r="82" spans="2:4">
      <c r="B82" s="105">
        <v>80</v>
      </c>
      <c r="C82" s="106">
        <v>0</v>
      </c>
      <c r="D82" s="107" t="s">
        <v>207</v>
      </c>
    </row>
    <row r="83" spans="2:4">
      <c r="B83" s="105">
        <v>81</v>
      </c>
      <c r="C83" s="106">
        <v>0</v>
      </c>
      <c r="D83" s="107" t="s">
        <v>207</v>
      </c>
    </row>
    <row r="84" spans="2:4">
      <c r="B84" s="105">
        <v>82</v>
      </c>
      <c r="C84" s="106">
        <v>0</v>
      </c>
      <c r="D84" s="107" t="s">
        <v>207</v>
      </c>
    </row>
    <row r="85" spans="2:4">
      <c r="B85" s="105">
        <v>83</v>
      </c>
      <c r="C85" s="106">
        <v>0</v>
      </c>
      <c r="D85" s="107" t="s">
        <v>207</v>
      </c>
    </row>
    <row r="86" spans="2:4">
      <c r="B86" s="105">
        <v>84</v>
      </c>
      <c r="C86" s="106">
        <v>0</v>
      </c>
      <c r="D86" s="107" t="s">
        <v>207</v>
      </c>
    </row>
    <row r="87" spans="2:4">
      <c r="B87" s="105">
        <v>85</v>
      </c>
      <c r="C87" s="106">
        <v>0</v>
      </c>
      <c r="D87" s="107" t="s">
        <v>207</v>
      </c>
    </row>
    <row r="88" spans="2:4">
      <c r="B88" s="105">
        <v>86</v>
      </c>
      <c r="C88" s="106">
        <v>0</v>
      </c>
      <c r="D88" s="107" t="s">
        <v>207</v>
      </c>
    </row>
    <row r="89" spans="2:4">
      <c r="B89" s="105">
        <v>87</v>
      </c>
      <c r="C89" s="106">
        <v>0</v>
      </c>
      <c r="D89" s="107" t="s">
        <v>207</v>
      </c>
    </row>
    <row r="90" spans="2:4">
      <c r="B90" s="105">
        <v>88</v>
      </c>
      <c r="C90" s="106">
        <v>0</v>
      </c>
      <c r="D90" s="107" t="s">
        <v>207</v>
      </c>
    </row>
    <row r="91" spans="2:4">
      <c r="B91" s="105">
        <v>89</v>
      </c>
      <c r="C91" s="106">
        <v>0</v>
      </c>
      <c r="D91" s="107" t="s">
        <v>207</v>
      </c>
    </row>
    <row r="92" spans="2:4">
      <c r="B92" s="105">
        <v>90</v>
      </c>
      <c r="C92" s="106">
        <v>0</v>
      </c>
      <c r="D92" s="107" t="s">
        <v>207</v>
      </c>
    </row>
    <row r="93" spans="2:4">
      <c r="B93" s="105">
        <v>91</v>
      </c>
      <c r="C93" s="106">
        <v>0</v>
      </c>
      <c r="D93" s="107" t="s">
        <v>207</v>
      </c>
    </row>
    <row r="94" spans="2:4">
      <c r="B94" s="105">
        <v>92</v>
      </c>
      <c r="C94" s="106">
        <v>0</v>
      </c>
      <c r="D94" s="107" t="s">
        <v>207</v>
      </c>
    </row>
    <row r="95" spans="2:4">
      <c r="B95" s="105">
        <v>93</v>
      </c>
      <c r="C95" s="106">
        <v>0</v>
      </c>
      <c r="D95" s="107" t="s">
        <v>207</v>
      </c>
    </row>
    <row r="96" spans="2:4">
      <c r="B96" s="105">
        <v>94</v>
      </c>
      <c r="C96" s="106">
        <v>0</v>
      </c>
      <c r="D96" s="107" t="s">
        <v>207</v>
      </c>
    </row>
    <row r="97" spans="2:4">
      <c r="B97" s="105">
        <v>95</v>
      </c>
      <c r="C97" s="106">
        <v>0</v>
      </c>
      <c r="D97" s="107" t="s">
        <v>207</v>
      </c>
    </row>
    <row r="98" spans="2:4">
      <c r="B98" s="105">
        <v>96</v>
      </c>
      <c r="C98" s="106">
        <v>0</v>
      </c>
      <c r="D98" s="107" t="s">
        <v>207</v>
      </c>
    </row>
    <row r="99" spans="2:4">
      <c r="B99" s="105">
        <v>97</v>
      </c>
      <c r="C99" s="106">
        <v>0</v>
      </c>
      <c r="D99" s="107" t="s">
        <v>207</v>
      </c>
    </row>
    <row r="100" spans="2:4">
      <c r="B100" s="105">
        <v>98</v>
      </c>
      <c r="C100" s="106">
        <v>0</v>
      </c>
      <c r="D100" s="107" t="s">
        <v>207</v>
      </c>
    </row>
    <row r="101" spans="2:4">
      <c r="B101" s="105">
        <v>99</v>
      </c>
      <c r="C101" s="106">
        <v>0</v>
      </c>
      <c r="D101" s="107" t="s">
        <v>207</v>
      </c>
    </row>
    <row r="102" spans="2:4">
      <c r="B102" s="105">
        <v>100</v>
      </c>
      <c r="C102" s="106">
        <v>0</v>
      </c>
      <c r="D102" s="107" t="s">
        <v>207</v>
      </c>
    </row>
  </sheetData>
  <sheetProtection password="B9F4" sheet="1" objects="1" scenarios="1" selectLockedCells="1" selectUnlockedCells="1"/>
  <mergeCells count="1">
    <mergeCell ref="C2:D2"/>
  </mergeCells>
  <phoneticPr fontId="14" type="noConversion"/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B58"/>
  <sheetViews>
    <sheetView showZeros="0" topLeftCell="A16" workbookViewId="0">
      <selection activeCell="K36" sqref="K36:M36"/>
    </sheetView>
  </sheetViews>
  <sheetFormatPr defaultRowHeight="12.75"/>
  <cols>
    <col min="1" max="1" width="5" customWidth="1"/>
    <col min="2" max="2" width="6.7109375" customWidth="1"/>
    <col min="3" max="4" width="12.7109375" customWidth="1"/>
    <col min="6" max="8" width="6.7109375" customWidth="1"/>
    <col min="9" max="9" width="12.7109375" customWidth="1"/>
    <col min="11" max="11" width="6.7109375" customWidth="1"/>
    <col min="12" max="13" width="12.7109375" customWidth="1"/>
    <col min="15" max="18" width="5" customWidth="1"/>
    <col min="19" max="20" width="6.7109375" customWidth="1"/>
    <col min="22" max="25" width="5" customWidth="1"/>
    <col min="26" max="28" width="4.7109375" customWidth="1"/>
  </cols>
  <sheetData>
    <row r="1" spans="1:28">
      <c r="B1" t="s">
        <v>322</v>
      </c>
      <c r="F1" t="s">
        <v>318</v>
      </c>
      <c r="K1" t="s">
        <v>320</v>
      </c>
      <c r="O1" t="s">
        <v>319</v>
      </c>
      <c r="V1" t="s">
        <v>321</v>
      </c>
    </row>
    <row r="2" spans="1:28" ht="15" customHeight="1" thickBot="1"/>
    <row r="3" spans="1:28" ht="15" customHeight="1">
      <c r="B3" s="472" t="s">
        <v>24</v>
      </c>
      <c r="C3" s="472"/>
      <c r="D3" s="12" t="s">
        <v>9</v>
      </c>
      <c r="F3" s="475" t="s">
        <v>24</v>
      </c>
      <c r="G3" s="475"/>
      <c r="H3" s="475"/>
      <c r="I3" s="14" t="s">
        <v>9</v>
      </c>
      <c r="K3" s="475" t="s">
        <v>24</v>
      </c>
      <c r="L3" s="475"/>
      <c r="M3" s="14" t="s">
        <v>9</v>
      </c>
      <c r="O3" s="475" t="s">
        <v>24</v>
      </c>
      <c r="P3" s="475"/>
      <c r="Q3" s="475"/>
      <c r="R3" s="475"/>
      <c r="S3" s="549" t="s">
        <v>9</v>
      </c>
      <c r="T3" s="550"/>
      <c r="V3" s="475" t="s">
        <v>24</v>
      </c>
      <c r="W3" s="475"/>
      <c r="X3" s="475"/>
      <c r="Y3" s="475"/>
      <c r="Z3" s="549" t="s">
        <v>9</v>
      </c>
      <c r="AA3" s="551"/>
      <c r="AB3" s="550"/>
    </row>
    <row r="4" spans="1:28" s="140" customFormat="1" ht="15" customHeight="1">
      <c r="B4" s="548" t="s">
        <v>235</v>
      </c>
      <c r="C4" s="548"/>
      <c r="D4" s="149" t="s">
        <v>279</v>
      </c>
      <c r="F4" s="481" t="s">
        <v>235</v>
      </c>
      <c r="G4" s="484"/>
      <c r="H4" s="485"/>
      <c r="I4" s="149" t="s">
        <v>279</v>
      </c>
      <c r="K4" s="481" t="s">
        <v>235</v>
      </c>
      <c r="L4" s="484"/>
      <c r="M4" s="149" t="s">
        <v>279</v>
      </c>
      <c r="O4" s="481" t="s">
        <v>235</v>
      </c>
      <c r="P4" s="484"/>
      <c r="Q4" s="484"/>
      <c r="R4" s="484"/>
      <c r="S4" s="513" t="s">
        <v>279</v>
      </c>
      <c r="T4" s="513"/>
      <c r="V4" s="481" t="s">
        <v>235</v>
      </c>
      <c r="W4" s="484"/>
      <c r="X4" s="484"/>
      <c r="Y4" s="484"/>
      <c r="Z4" s="513" t="s">
        <v>279</v>
      </c>
      <c r="AA4" s="513"/>
      <c r="AB4" s="513"/>
    </row>
    <row r="5" spans="1:28" s="140" customFormat="1" ht="15" customHeight="1">
      <c r="B5" s="548" t="s">
        <v>118</v>
      </c>
      <c r="C5" s="548"/>
      <c r="D5" s="149" t="s">
        <v>280</v>
      </c>
      <c r="F5" s="481" t="s">
        <v>118</v>
      </c>
      <c r="G5" s="484"/>
      <c r="H5" s="485"/>
      <c r="I5" s="149" t="s">
        <v>280</v>
      </c>
      <c r="K5" s="481" t="s">
        <v>118</v>
      </c>
      <c r="L5" s="484"/>
      <c r="M5" s="149" t="s">
        <v>280</v>
      </c>
      <c r="O5" s="481" t="s">
        <v>118</v>
      </c>
      <c r="P5" s="484"/>
      <c r="Q5" s="484"/>
      <c r="R5" s="485"/>
      <c r="S5" s="513" t="s">
        <v>280</v>
      </c>
      <c r="T5" s="513"/>
      <c r="V5" s="481" t="s">
        <v>118</v>
      </c>
      <c r="W5" s="484"/>
      <c r="X5" s="484"/>
      <c r="Y5" s="485"/>
      <c r="Z5" s="513" t="s">
        <v>280</v>
      </c>
      <c r="AA5" s="513"/>
      <c r="AB5" s="513"/>
    </row>
    <row r="6" spans="1:28" s="140" customFormat="1" ht="15" customHeight="1">
      <c r="B6" s="548" t="s">
        <v>236</v>
      </c>
      <c r="C6" s="548"/>
      <c r="D6" s="149" t="s">
        <v>281</v>
      </c>
      <c r="F6" s="481" t="s">
        <v>236</v>
      </c>
      <c r="G6" s="484"/>
      <c r="H6" s="485"/>
      <c r="I6" s="149" t="s">
        <v>281</v>
      </c>
      <c r="K6" s="481" t="s">
        <v>236</v>
      </c>
      <c r="L6" s="484"/>
      <c r="M6" s="149" t="s">
        <v>281</v>
      </c>
      <c r="O6" s="481" t="s">
        <v>236</v>
      </c>
      <c r="P6" s="484"/>
      <c r="Q6" s="484"/>
      <c r="R6" s="485"/>
      <c r="S6" s="513" t="s">
        <v>281</v>
      </c>
      <c r="T6" s="513"/>
      <c r="V6" s="481" t="s">
        <v>236</v>
      </c>
      <c r="W6" s="484"/>
      <c r="X6" s="484"/>
      <c r="Y6" s="485"/>
      <c r="Z6" s="513" t="s">
        <v>281</v>
      </c>
      <c r="AA6" s="513"/>
      <c r="AB6" s="513"/>
    </row>
    <row r="7" spans="1:28" s="140" customFormat="1" ht="15" customHeight="1">
      <c r="B7" s="548" t="s">
        <v>52</v>
      </c>
      <c r="C7" s="548"/>
      <c r="D7" s="149" t="s">
        <v>282</v>
      </c>
      <c r="F7" s="481" t="s">
        <v>52</v>
      </c>
      <c r="G7" s="484"/>
      <c r="H7" s="485"/>
      <c r="I7" s="149" t="s">
        <v>282</v>
      </c>
      <c r="K7" s="481" t="s">
        <v>52</v>
      </c>
      <c r="L7" s="484"/>
      <c r="M7" s="149" t="s">
        <v>282</v>
      </c>
      <c r="O7" s="481" t="s">
        <v>52</v>
      </c>
      <c r="P7" s="484"/>
      <c r="Q7" s="484"/>
      <c r="R7" s="485"/>
      <c r="S7" s="513" t="s">
        <v>282</v>
      </c>
      <c r="T7" s="513"/>
      <c r="V7" s="481" t="s">
        <v>52</v>
      </c>
      <c r="W7" s="484"/>
      <c r="X7" s="484"/>
      <c r="Y7" s="485"/>
      <c r="Z7" s="513" t="s">
        <v>282</v>
      </c>
      <c r="AA7" s="513"/>
      <c r="AB7" s="513"/>
    </row>
    <row r="8" spans="1:28" s="140" customFormat="1" ht="15" customHeight="1">
      <c r="B8" s="548" t="s">
        <v>237</v>
      </c>
      <c r="C8" s="548"/>
      <c r="D8" s="149" t="s">
        <v>283</v>
      </c>
      <c r="F8" s="481" t="s">
        <v>237</v>
      </c>
      <c r="G8" s="484"/>
      <c r="H8" s="485"/>
      <c r="I8" s="149" t="s">
        <v>283</v>
      </c>
      <c r="K8" s="481" t="s">
        <v>237</v>
      </c>
      <c r="L8" s="484"/>
      <c r="M8" s="149" t="s">
        <v>283</v>
      </c>
      <c r="O8" s="481" t="s">
        <v>237</v>
      </c>
      <c r="P8" s="484"/>
      <c r="Q8" s="484"/>
      <c r="R8" s="485"/>
      <c r="S8" s="513" t="s">
        <v>283</v>
      </c>
      <c r="T8" s="513"/>
      <c r="V8" s="481" t="s">
        <v>237</v>
      </c>
      <c r="W8" s="484"/>
      <c r="X8" s="484"/>
      <c r="Y8" s="485"/>
      <c r="Z8" s="513" t="s">
        <v>283</v>
      </c>
      <c r="AA8" s="513"/>
      <c r="AB8" s="513"/>
    </row>
    <row r="9" spans="1:28" s="140" customFormat="1" ht="15" customHeight="1">
      <c r="B9" s="548" t="s">
        <v>238</v>
      </c>
      <c r="C9" s="548"/>
      <c r="D9" s="149" t="s">
        <v>284</v>
      </c>
      <c r="F9" s="481" t="s">
        <v>238</v>
      </c>
      <c r="G9" s="484"/>
      <c r="H9" s="485"/>
      <c r="I9" s="149" t="s">
        <v>284</v>
      </c>
      <c r="K9" s="481" t="s">
        <v>238</v>
      </c>
      <c r="L9" s="484"/>
      <c r="M9" s="149" t="s">
        <v>284</v>
      </c>
      <c r="O9" s="481" t="s">
        <v>238</v>
      </c>
      <c r="P9" s="484"/>
      <c r="Q9" s="484"/>
      <c r="R9" s="485"/>
      <c r="S9" s="513" t="s">
        <v>284</v>
      </c>
      <c r="T9" s="513"/>
      <c r="V9" s="481" t="s">
        <v>238</v>
      </c>
      <c r="W9" s="484"/>
      <c r="X9" s="484"/>
      <c r="Y9" s="485"/>
      <c r="Z9" s="513" t="s">
        <v>284</v>
      </c>
      <c r="AA9" s="513"/>
      <c r="AB9" s="513"/>
    </row>
    <row r="10" spans="1:28" s="140" customFormat="1" ht="15" customHeight="1">
      <c r="B10" s="548" t="s">
        <v>239</v>
      </c>
      <c r="C10" s="548"/>
      <c r="D10" s="149" t="s">
        <v>285</v>
      </c>
      <c r="F10" s="481" t="s">
        <v>239</v>
      </c>
      <c r="G10" s="484"/>
      <c r="H10" s="485"/>
      <c r="I10" s="149" t="s">
        <v>285</v>
      </c>
      <c r="K10" s="481" t="s">
        <v>239</v>
      </c>
      <c r="L10" s="484"/>
      <c r="M10" s="149" t="s">
        <v>285</v>
      </c>
      <c r="O10" s="481" t="s">
        <v>239</v>
      </c>
      <c r="P10" s="484"/>
      <c r="Q10" s="484"/>
      <c r="R10" s="485"/>
      <c r="S10" s="513" t="s">
        <v>285</v>
      </c>
      <c r="T10" s="513"/>
      <c r="V10" s="481" t="s">
        <v>239</v>
      </c>
      <c r="W10" s="484"/>
      <c r="X10" s="484"/>
      <c r="Y10" s="485"/>
      <c r="Z10" s="513" t="s">
        <v>285</v>
      </c>
      <c r="AA10" s="513"/>
      <c r="AB10" s="513"/>
    </row>
    <row r="11" spans="1:28" s="140" customFormat="1" ht="15" customHeight="1">
      <c r="A11" s="150"/>
      <c r="B11" s="548" t="s">
        <v>161</v>
      </c>
      <c r="C11" s="548"/>
      <c r="D11" s="149" t="s">
        <v>286</v>
      </c>
      <c r="F11" s="481" t="s">
        <v>161</v>
      </c>
      <c r="G11" s="484"/>
      <c r="H11" s="485"/>
      <c r="I11" s="149" t="s">
        <v>286</v>
      </c>
      <c r="K11" s="481" t="s">
        <v>161</v>
      </c>
      <c r="L11" s="484"/>
      <c r="M11" s="149" t="s">
        <v>286</v>
      </c>
      <c r="O11" s="481" t="s">
        <v>161</v>
      </c>
      <c r="P11" s="484"/>
      <c r="Q11" s="484"/>
      <c r="R11" s="485"/>
      <c r="S11" s="513" t="s">
        <v>286</v>
      </c>
      <c r="T11" s="513"/>
      <c r="V11" s="481" t="s">
        <v>161</v>
      </c>
      <c r="W11" s="484"/>
      <c r="X11" s="484"/>
      <c r="Y11" s="485"/>
      <c r="Z11" s="513" t="s">
        <v>286</v>
      </c>
      <c r="AA11" s="513"/>
      <c r="AB11" s="513"/>
    </row>
    <row r="12" spans="1:28" s="140" customFormat="1" ht="15" customHeight="1">
      <c r="A12" s="150"/>
      <c r="B12" s="548" t="s">
        <v>162</v>
      </c>
      <c r="C12" s="548"/>
      <c r="D12" s="149" t="s">
        <v>267</v>
      </c>
      <c r="F12" s="481" t="s">
        <v>162</v>
      </c>
      <c r="G12" s="484"/>
      <c r="H12" s="485"/>
      <c r="I12" s="149" t="s">
        <v>267</v>
      </c>
      <c r="K12" s="481" t="s">
        <v>162</v>
      </c>
      <c r="L12" s="484"/>
      <c r="M12" s="149" t="s">
        <v>267</v>
      </c>
      <c r="O12" s="481" t="s">
        <v>162</v>
      </c>
      <c r="P12" s="484"/>
      <c r="Q12" s="484"/>
      <c r="R12" s="485"/>
      <c r="S12" s="513" t="s">
        <v>267</v>
      </c>
      <c r="T12" s="513"/>
      <c r="V12" s="481" t="s">
        <v>162</v>
      </c>
      <c r="W12" s="484"/>
      <c r="X12" s="484"/>
      <c r="Y12" s="485"/>
      <c r="Z12" s="513" t="s">
        <v>267</v>
      </c>
      <c r="AA12" s="513"/>
      <c r="AB12" s="513"/>
    </row>
    <row r="13" spans="1:28" s="140" customFormat="1" ht="15" customHeight="1">
      <c r="A13" s="150"/>
      <c r="B13" s="548" t="s">
        <v>109</v>
      </c>
      <c r="C13" s="548"/>
      <c r="D13" s="149" t="s">
        <v>268</v>
      </c>
      <c r="F13" s="481" t="s">
        <v>109</v>
      </c>
      <c r="G13" s="484"/>
      <c r="H13" s="485"/>
      <c r="I13" s="149" t="s">
        <v>268</v>
      </c>
      <c r="K13" s="481" t="s">
        <v>109</v>
      </c>
      <c r="L13" s="484"/>
      <c r="M13" s="149" t="s">
        <v>268</v>
      </c>
      <c r="O13" s="481" t="s">
        <v>109</v>
      </c>
      <c r="P13" s="484"/>
      <c r="Q13" s="484"/>
      <c r="R13" s="485"/>
      <c r="S13" s="513" t="s">
        <v>268</v>
      </c>
      <c r="T13" s="513"/>
      <c r="V13" s="481" t="s">
        <v>109</v>
      </c>
      <c r="W13" s="484"/>
      <c r="X13" s="484"/>
      <c r="Y13" s="485"/>
      <c r="Z13" s="513" t="s">
        <v>268</v>
      </c>
      <c r="AA13" s="513"/>
      <c r="AB13" s="513"/>
    </row>
    <row r="14" spans="1:28" s="140" customFormat="1" ht="15" customHeight="1">
      <c r="A14" s="150"/>
      <c r="B14" s="548" t="s">
        <v>63</v>
      </c>
      <c r="C14" s="548"/>
      <c r="D14" s="149" t="s">
        <v>287</v>
      </c>
      <c r="F14" s="481" t="s">
        <v>63</v>
      </c>
      <c r="G14" s="484"/>
      <c r="H14" s="485"/>
      <c r="I14" s="149" t="s">
        <v>287</v>
      </c>
      <c r="K14" s="481" t="s">
        <v>63</v>
      </c>
      <c r="L14" s="484"/>
      <c r="M14" s="149" t="s">
        <v>287</v>
      </c>
      <c r="O14" s="481" t="s">
        <v>63</v>
      </c>
      <c r="P14" s="484"/>
      <c r="Q14" s="484"/>
      <c r="R14" s="485"/>
      <c r="S14" s="513" t="s">
        <v>287</v>
      </c>
      <c r="T14" s="513"/>
      <c r="V14" s="481" t="s">
        <v>63</v>
      </c>
      <c r="W14" s="484"/>
      <c r="X14" s="484"/>
      <c r="Y14" s="485"/>
      <c r="Z14" s="513" t="s">
        <v>287</v>
      </c>
      <c r="AA14" s="513"/>
      <c r="AB14" s="513"/>
    </row>
    <row r="15" spans="1:28" s="140" customFormat="1" ht="15" customHeight="1">
      <c r="A15" s="150"/>
      <c r="B15" s="548" t="s">
        <v>240</v>
      </c>
      <c r="C15" s="548"/>
      <c r="D15" s="149" t="s">
        <v>288</v>
      </c>
      <c r="F15" s="481" t="s">
        <v>240</v>
      </c>
      <c r="G15" s="484"/>
      <c r="H15" s="485"/>
      <c r="I15" s="149" t="s">
        <v>288</v>
      </c>
      <c r="K15" s="481" t="s">
        <v>240</v>
      </c>
      <c r="L15" s="484"/>
      <c r="M15" s="149" t="s">
        <v>288</v>
      </c>
      <c r="O15" s="481" t="s">
        <v>240</v>
      </c>
      <c r="P15" s="484"/>
      <c r="Q15" s="484"/>
      <c r="R15" s="485"/>
      <c r="S15" s="513" t="s">
        <v>288</v>
      </c>
      <c r="T15" s="513"/>
      <c r="V15" s="481" t="s">
        <v>240</v>
      </c>
      <c r="W15" s="484"/>
      <c r="X15" s="484"/>
      <c r="Y15" s="485"/>
      <c r="Z15" s="513" t="s">
        <v>288</v>
      </c>
      <c r="AA15" s="513"/>
      <c r="AB15" s="513"/>
    </row>
    <row r="16" spans="1:28" s="140" customFormat="1" ht="15" customHeight="1">
      <c r="A16" s="150"/>
      <c r="B16" s="548" t="s">
        <v>241</v>
      </c>
      <c r="C16" s="548"/>
      <c r="D16" s="149" t="s">
        <v>289</v>
      </c>
      <c r="F16" s="481" t="s">
        <v>241</v>
      </c>
      <c r="G16" s="484"/>
      <c r="H16" s="485"/>
      <c r="I16" s="149" t="s">
        <v>289</v>
      </c>
      <c r="K16" s="481" t="s">
        <v>241</v>
      </c>
      <c r="L16" s="484"/>
      <c r="M16" s="149" t="s">
        <v>289</v>
      </c>
      <c r="O16" s="481" t="s">
        <v>241</v>
      </c>
      <c r="P16" s="484"/>
      <c r="Q16" s="484"/>
      <c r="R16" s="485"/>
      <c r="S16" s="513" t="s">
        <v>289</v>
      </c>
      <c r="T16" s="513"/>
      <c r="V16" s="481" t="s">
        <v>241</v>
      </c>
      <c r="W16" s="484"/>
      <c r="X16" s="484"/>
      <c r="Y16" s="485"/>
      <c r="Z16" s="513" t="s">
        <v>289</v>
      </c>
      <c r="AA16" s="513"/>
      <c r="AB16" s="513"/>
    </row>
    <row r="17" spans="1:28" s="140" customFormat="1" ht="15" customHeight="1">
      <c r="A17" s="150"/>
      <c r="B17" s="548" t="s">
        <v>149</v>
      </c>
      <c r="C17" s="548"/>
      <c r="D17" s="149" t="s">
        <v>269</v>
      </c>
      <c r="F17" s="481" t="s">
        <v>149</v>
      </c>
      <c r="G17" s="484"/>
      <c r="H17" s="485"/>
      <c r="I17" s="149" t="s">
        <v>269</v>
      </c>
      <c r="K17" s="481" t="s">
        <v>149</v>
      </c>
      <c r="L17" s="484"/>
      <c r="M17" s="149" t="s">
        <v>269</v>
      </c>
      <c r="O17" s="481" t="s">
        <v>149</v>
      </c>
      <c r="P17" s="484"/>
      <c r="Q17" s="484"/>
      <c r="R17" s="485"/>
      <c r="S17" s="513" t="s">
        <v>269</v>
      </c>
      <c r="T17" s="513"/>
      <c r="V17" s="481" t="s">
        <v>149</v>
      </c>
      <c r="W17" s="484"/>
      <c r="X17" s="484"/>
      <c r="Y17" s="485"/>
      <c r="Z17" s="513" t="s">
        <v>269</v>
      </c>
      <c r="AA17" s="513"/>
      <c r="AB17" s="513"/>
    </row>
    <row r="18" spans="1:28" s="140" customFormat="1" ht="15" customHeight="1">
      <c r="B18" s="548" t="s">
        <v>242</v>
      </c>
      <c r="C18" s="548"/>
      <c r="D18" s="149" t="s">
        <v>270</v>
      </c>
      <c r="F18" s="481" t="s">
        <v>242</v>
      </c>
      <c r="G18" s="484"/>
      <c r="H18" s="485"/>
      <c r="I18" s="149" t="s">
        <v>270</v>
      </c>
      <c r="K18" s="481" t="s">
        <v>242</v>
      </c>
      <c r="L18" s="484"/>
      <c r="M18" s="149" t="s">
        <v>270</v>
      </c>
      <c r="O18" s="481" t="s">
        <v>242</v>
      </c>
      <c r="P18" s="484"/>
      <c r="Q18" s="484"/>
      <c r="R18" s="485"/>
      <c r="S18" s="513" t="s">
        <v>270</v>
      </c>
      <c r="T18" s="513"/>
      <c r="V18" s="481" t="s">
        <v>242</v>
      </c>
      <c r="W18" s="484"/>
      <c r="X18" s="484"/>
      <c r="Y18" s="485"/>
      <c r="Z18" s="513" t="s">
        <v>270</v>
      </c>
      <c r="AA18" s="513"/>
      <c r="AB18" s="513"/>
    </row>
    <row r="19" spans="1:28" s="140" customFormat="1" ht="15" customHeight="1">
      <c r="B19" s="548" t="s">
        <v>243</v>
      </c>
      <c r="C19" s="548"/>
      <c r="D19" s="149" t="s">
        <v>290</v>
      </c>
      <c r="F19" s="481" t="s">
        <v>243</v>
      </c>
      <c r="G19" s="484"/>
      <c r="H19" s="485"/>
      <c r="I19" s="149" t="s">
        <v>290</v>
      </c>
      <c r="K19" s="481" t="s">
        <v>243</v>
      </c>
      <c r="L19" s="484"/>
      <c r="M19" s="149" t="s">
        <v>290</v>
      </c>
      <c r="O19" s="481" t="s">
        <v>243</v>
      </c>
      <c r="P19" s="484"/>
      <c r="Q19" s="484"/>
      <c r="R19" s="485"/>
      <c r="S19" s="513" t="s">
        <v>290</v>
      </c>
      <c r="T19" s="513"/>
      <c r="V19" s="481" t="s">
        <v>243</v>
      </c>
      <c r="W19" s="484"/>
      <c r="X19" s="484"/>
      <c r="Y19" s="485"/>
      <c r="Z19" s="513" t="s">
        <v>290</v>
      </c>
      <c r="AA19" s="513"/>
      <c r="AB19" s="513"/>
    </row>
    <row r="20" spans="1:28" s="140" customFormat="1" ht="15" customHeight="1">
      <c r="B20" s="548" t="s">
        <v>244</v>
      </c>
      <c r="C20" s="548"/>
      <c r="D20" s="149" t="s">
        <v>208</v>
      </c>
      <c r="F20" s="481" t="s">
        <v>244</v>
      </c>
      <c r="G20" s="484"/>
      <c r="H20" s="485"/>
      <c r="I20" s="149" t="s">
        <v>208</v>
      </c>
      <c r="K20" s="481" t="s">
        <v>244</v>
      </c>
      <c r="L20" s="484"/>
      <c r="M20" s="149" t="s">
        <v>208</v>
      </c>
      <c r="O20" s="481" t="s">
        <v>244</v>
      </c>
      <c r="P20" s="484"/>
      <c r="Q20" s="484"/>
      <c r="R20" s="485"/>
      <c r="S20" s="513" t="s">
        <v>208</v>
      </c>
      <c r="T20" s="513"/>
      <c r="V20" s="481" t="s">
        <v>244</v>
      </c>
      <c r="W20" s="484"/>
      <c r="X20" s="484"/>
      <c r="Y20" s="485"/>
      <c r="Z20" s="513" t="s">
        <v>208</v>
      </c>
      <c r="AA20" s="513"/>
      <c r="AB20" s="513"/>
    </row>
    <row r="21" spans="1:28" s="140" customFormat="1" ht="15" customHeight="1">
      <c r="B21" s="548" t="s">
        <v>117</v>
      </c>
      <c r="C21" s="548"/>
      <c r="D21" s="149" t="s">
        <v>291</v>
      </c>
      <c r="F21" s="481" t="s">
        <v>117</v>
      </c>
      <c r="G21" s="484"/>
      <c r="H21" s="485"/>
      <c r="I21" s="149" t="s">
        <v>291</v>
      </c>
      <c r="K21" s="481" t="s">
        <v>117</v>
      </c>
      <c r="L21" s="484"/>
      <c r="M21" s="149" t="s">
        <v>291</v>
      </c>
      <c r="O21" s="481" t="s">
        <v>117</v>
      </c>
      <c r="P21" s="484"/>
      <c r="Q21" s="484"/>
      <c r="R21" s="485"/>
      <c r="S21" s="513" t="s">
        <v>291</v>
      </c>
      <c r="T21" s="513"/>
      <c r="V21" s="481" t="s">
        <v>117</v>
      </c>
      <c r="W21" s="484"/>
      <c r="X21" s="484"/>
      <c r="Y21" s="485"/>
      <c r="Z21" s="513" t="s">
        <v>291</v>
      </c>
      <c r="AA21" s="513"/>
      <c r="AB21" s="513"/>
    </row>
    <row r="22" spans="1:28" s="140" customFormat="1" ht="15" customHeight="1">
      <c r="B22" s="548" t="s">
        <v>90</v>
      </c>
      <c r="C22" s="548"/>
      <c r="D22" s="149" t="s">
        <v>292</v>
      </c>
      <c r="F22" s="481" t="s">
        <v>90</v>
      </c>
      <c r="G22" s="484"/>
      <c r="H22" s="485"/>
      <c r="I22" s="149" t="s">
        <v>292</v>
      </c>
      <c r="K22" s="481" t="s">
        <v>90</v>
      </c>
      <c r="L22" s="484"/>
      <c r="M22" s="149" t="s">
        <v>292</v>
      </c>
      <c r="O22" s="481" t="s">
        <v>90</v>
      </c>
      <c r="P22" s="484"/>
      <c r="Q22" s="484"/>
      <c r="R22" s="485"/>
      <c r="S22" s="513" t="s">
        <v>292</v>
      </c>
      <c r="T22" s="513"/>
      <c r="V22" s="481" t="s">
        <v>90</v>
      </c>
      <c r="W22" s="484"/>
      <c r="X22" s="484"/>
      <c r="Y22" s="485"/>
      <c r="Z22" s="513" t="s">
        <v>292</v>
      </c>
      <c r="AA22" s="513"/>
      <c r="AB22" s="513"/>
    </row>
    <row r="23" spans="1:28" s="140" customFormat="1" ht="15" customHeight="1">
      <c r="B23" s="548" t="s">
        <v>132</v>
      </c>
      <c r="C23" s="548"/>
      <c r="D23" s="149" t="s">
        <v>293</v>
      </c>
      <c r="F23" s="481" t="s">
        <v>132</v>
      </c>
      <c r="G23" s="484"/>
      <c r="H23" s="485"/>
      <c r="I23" s="149" t="s">
        <v>293</v>
      </c>
      <c r="K23" s="481" t="s">
        <v>132</v>
      </c>
      <c r="L23" s="484"/>
      <c r="M23" s="149" t="s">
        <v>293</v>
      </c>
      <c r="O23" s="481" t="s">
        <v>132</v>
      </c>
      <c r="P23" s="484"/>
      <c r="Q23" s="484"/>
      <c r="R23" s="485"/>
      <c r="S23" s="513" t="s">
        <v>293</v>
      </c>
      <c r="T23" s="513"/>
      <c r="V23" s="481" t="s">
        <v>132</v>
      </c>
      <c r="W23" s="484"/>
      <c r="X23" s="484"/>
      <c r="Y23" s="485"/>
      <c r="Z23" s="513" t="s">
        <v>293</v>
      </c>
      <c r="AA23" s="513"/>
      <c r="AB23" s="513"/>
    </row>
    <row r="24" spans="1:28" s="140" customFormat="1" ht="15" customHeight="1">
      <c r="B24" s="548" t="s">
        <v>245</v>
      </c>
      <c r="C24" s="548"/>
      <c r="D24" s="149" t="s">
        <v>294</v>
      </c>
      <c r="F24" s="481" t="s">
        <v>245</v>
      </c>
      <c r="G24" s="484"/>
      <c r="H24" s="485"/>
      <c r="I24" s="149" t="s">
        <v>294</v>
      </c>
      <c r="K24" s="481" t="s">
        <v>245</v>
      </c>
      <c r="L24" s="484"/>
      <c r="M24" s="149" t="s">
        <v>294</v>
      </c>
      <c r="O24" s="481" t="s">
        <v>245</v>
      </c>
      <c r="P24" s="484"/>
      <c r="Q24" s="484"/>
      <c r="R24" s="485"/>
      <c r="S24" s="513" t="s">
        <v>294</v>
      </c>
      <c r="T24" s="513"/>
      <c r="V24" s="481" t="s">
        <v>245</v>
      </c>
      <c r="W24" s="484"/>
      <c r="X24" s="484"/>
      <c r="Y24" s="485"/>
      <c r="Z24" s="513" t="s">
        <v>294</v>
      </c>
      <c r="AA24" s="513"/>
      <c r="AB24" s="513"/>
    </row>
    <row r="25" spans="1:28" s="140" customFormat="1" ht="15" customHeight="1">
      <c r="B25" s="548" t="s">
        <v>115</v>
      </c>
      <c r="C25" s="548"/>
      <c r="D25" s="149" t="s">
        <v>295</v>
      </c>
      <c r="F25" s="481" t="s">
        <v>115</v>
      </c>
      <c r="G25" s="484"/>
      <c r="H25" s="485"/>
      <c r="I25" s="149" t="s">
        <v>295</v>
      </c>
      <c r="K25" s="481" t="s">
        <v>115</v>
      </c>
      <c r="L25" s="484"/>
      <c r="M25" s="149" t="s">
        <v>295</v>
      </c>
      <c r="O25" s="481" t="s">
        <v>115</v>
      </c>
      <c r="P25" s="484"/>
      <c r="Q25" s="484"/>
      <c r="R25" s="485"/>
      <c r="S25" s="513" t="s">
        <v>295</v>
      </c>
      <c r="T25" s="513"/>
      <c r="V25" s="481" t="s">
        <v>115</v>
      </c>
      <c r="W25" s="484"/>
      <c r="X25" s="484"/>
      <c r="Y25" s="485"/>
      <c r="Z25" s="513" t="s">
        <v>295</v>
      </c>
      <c r="AA25" s="513"/>
      <c r="AB25" s="513"/>
    </row>
    <row r="26" spans="1:28" s="140" customFormat="1" ht="15" customHeight="1">
      <c r="B26" s="548" t="s">
        <v>113</v>
      </c>
      <c r="C26" s="548"/>
      <c r="D26" s="149" t="s">
        <v>296</v>
      </c>
      <c r="F26" s="481" t="s">
        <v>113</v>
      </c>
      <c r="G26" s="484"/>
      <c r="H26" s="485"/>
      <c r="I26" s="149" t="s">
        <v>296</v>
      </c>
      <c r="K26" s="481" t="s">
        <v>113</v>
      </c>
      <c r="L26" s="484"/>
      <c r="M26" s="149" t="s">
        <v>296</v>
      </c>
      <c r="O26" s="481" t="s">
        <v>113</v>
      </c>
      <c r="P26" s="484"/>
      <c r="Q26" s="484"/>
      <c r="R26" s="485"/>
      <c r="S26" s="513" t="s">
        <v>296</v>
      </c>
      <c r="T26" s="513"/>
      <c r="V26" s="481" t="s">
        <v>113</v>
      </c>
      <c r="W26" s="484"/>
      <c r="X26" s="484"/>
      <c r="Y26" s="485"/>
      <c r="Z26" s="513" t="s">
        <v>296</v>
      </c>
      <c r="AA26" s="513"/>
      <c r="AB26" s="513"/>
    </row>
    <row r="27" spans="1:28" s="140" customFormat="1" ht="15" customHeight="1">
      <c r="B27" s="548" t="s">
        <v>246</v>
      </c>
      <c r="C27" s="548"/>
      <c r="D27" s="149" t="s">
        <v>297</v>
      </c>
      <c r="F27" s="481" t="s">
        <v>246</v>
      </c>
      <c r="G27" s="484"/>
      <c r="H27" s="485"/>
      <c r="I27" s="149" t="s">
        <v>297</v>
      </c>
      <c r="K27" s="481" t="s">
        <v>246</v>
      </c>
      <c r="L27" s="484"/>
      <c r="M27" s="149" t="s">
        <v>297</v>
      </c>
      <c r="O27" s="481" t="s">
        <v>246</v>
      </c>
      <c r="P27" s="484"/>
      <c r="Q27" s="484"/>
      <c r="R27" s="485"/>
      <c r="S27" s="513" t="s">
        <v>297</v>
      </c>
      <c r="T27" s="513"/>
      <c r="V27" s="481" t="s">
        <v>246</v>
      </c>
      <c r="W27" s="484"/>
      <c r="X27" s="484"/>
      <c r="Y27" s="485"/>
      <c r="Z27" s="513" t="s">
        <v>297</v>
      </c>
      <c r="AA27" s="513"/>
      <c r="AB27" s="513"/>
    </row>
    <row r="28" spans="1:28" s="140" customFormat="1" ht="15" customHeight="1">
      <c r="B28" s="548" t="s">
        <v>247</v>
      </c>
      <c r="C28" s="548"/>
      <c r="D28" s="149" t="s">
        <v>298</v>
      </c>
      <c r="F28" s="481" t="s">
        <v>247</v>
      </c>
      <c r="G28" s="484"/>
      <c r="H28" s="485"/>
      <c r="I28" s="149" t="s">
        <v>298</v>
      </c>
      <c r="K28" s="481" t="s">
        <v>247</v>
      </c>
      <c r="L28" s="484"/>
      <c r="M28" s="149" t="s">
        <v>298</v>
      </c>
      <c r="O28" s="481" t="s">
        <v>247</v>
      </c>
      <c r="P28" s="484"/>
      <c r="Q28" s="484"/>
      <c r="R28" s="485"/>
      <c r="S28" s="513" t="s">
        <v>298</v>
      </c>
      <c r="T28" s="513"/>
      <c r="V28" s="481" t="s">
        <v>247</v>
      </c>
      <c r="W28" s="484"/>
      <c r="X28" s="484"/>
      <c r="Y28" s="485"/>
      <c r="Z28" s="513" t="s">
        <v>298</v>
      </c>
      <c r="AA28" s="513"/>
      <c r="AB28" s="513"/>
    </row>
    <row r="29" spans="1:28" s="140" customFormat="1" ht="15" customHeight="1">
      <c r="B29" s="548" t="s">
        <v>164</v>
      </c>
      <c r="C29" s="548"/>
      <c r="D29" s="149" t="s">
        <v>299</v>
      </c>
      <c r="F29" s="481" t="s">
        <v>164</v>
      </c>
      <c r="G29" s="484"/>
      <c r="H29" s="485"/>
      <c r="I29" s="149" t="s">
        <v>299</v>
      </c>
      <c r="K29" s="481" t="s">
        <v>164</v>
      </c>
      <c r="L29" s="484"/>
      <c r="M29" s="149" t="s">
        <v>299</v>
      </c>
      <c r="O29" s="481" t="s">
        <v>164</v>
      </c>
      <c r="P29" s="484"/>
      <c r="Q29" s="484"/>
      <c r="R29" s="485"/>
      <c r="S29" s="513" t="s">
        <v>299</v>
      </c>
      <c r="T29" s="513"/>
      <c r="V29" s="481" t="s">
        <v>164</v>
      </c>
      <c r="W29" s="484"/>
      <c r="X29" s="484"/>
      <c r="Y29" s="485"/>
      <c r="Z29" s="513" t="s">
        <v>299</v>
      </c>
      <c r="AA29" s="513"/>
      <c r="AB29" s="513"/>
    </row>
    <row r="30" spans="1:28" s="140" customFormat="1" ht="15" customHeight="1">
      <c r="B30" s="548" t="s">
        <v>248</v>
      </c>
      <c r="C30" s="548"/>
      <c r="D30" s="149" t="s">
        <v>289</v>
      </c>
      <c r="F30" s="481" t="s">
        <v>248</v>
      </c>
      <c r="G30" s="484"/>
      <c r="H30" s="485"/>
      <c r="I30" s="149" t="s">
        <v>289</v>
      </c>
      <c r="K30" s="481" t="s">
        <v>248</v>
      </c>
      <c r="L30" s="484"/>
      <c r="M30" s="149" t="s">
        <v>289</v>
      </c>
      <c r="O30" s="481" t="s">
        <v>248</v>
      </c>
      <c r="P30" s="484"/>
      <c r="Q30" s="484"/>
      <c r="R30" s="485"/>
      <c r="S30" s="513" t="s">
        <v>289</v>
      </c>
      <c r="T30" s="513"/>
      <c r="V30" s="481" t="s">
        <v>248</v>
      </c>
      <c r="W30" s="484"/>
      <c r="X30" s="484"/>
      <c r="Y30" s="485"/>
      <c r="Z30" s="513" t="s">
        <v>289</v>
      </c>
      <c r="AA30" s="513"/>
      <c r="AB30" s="513"/>
    </row>
    <row r="31" spans="1:28" s="140" customFormat="1" ht="15" customHeight="1">
      <c r="B31" s="548" t="s">
        <v>136</v>
      </c>
      <c r="C31" s="548"/>
      <c r="D31" s="149" t="s">
        <v>300</v>
      </c>
      <c r="F31" s="481" t="s">
        <v>136</v>
      </c>
      <c r="G31" s="484"/>
      <c r="H31" s="485"/>
      <c r="I31" s="149" t="s">
        <v>300</v>
      </c>
      <c r="K31" s="481" t="s">
        <v>136</v>
      </c>
      <c r="L31" s="484"/>
      <c r="M31" s="149" t="s">
        <v>300</v>
      </c>
      <c r="O31" s="481" t="s">
        <v>136</v>
      </c>
      <c r="P31" s="484"/>
      <c r="Q31" s="484"/>
      <c r="R31" s="485"/>
      <c r="S31" s="513" t="s">
        <v>300</v>
      </c>
      <c r="T31" s="513"/>
      <c r="V31" s="481" t="s">
        <v>136</v>
      </c>
      <c r="W31" s="484"/>
      <c r="X31" s="484"/>
      <c r="Y31" s="485"/>
      <c r="Z31" s="513" t="s">
        <v>300</v>
      </c>
      <c r="AA31" s="513"/>
      <c r="AB31" s="513"/>
    </row>
    <row r="32" spans="1:28" s="140" customFormat="1" ht="15" customHeight="1">
      <c r="B32" s="548" t="s">
        <v>249</v>
      </c>
      <c r="C32" s="548"/>
      <c r="D32" s="149" t="s">
        <v>301</v>
      </c>
      <c r="F32" s="481" t="s">
        <v>249</v>
      </c>
      <c r="G32" s="484"/>
      <c r="H32" s="485"/>
      <c r="I32" s="149" t="s">
        <v>301</v>
      </c>
      <c r="K32" s="481" t="s">
        <v>249</v>
      </c>
      <c r="L32" s="484"/>
      <c r="M32" s="149" t="s">
        <v>301</v>
      </c>
      <c r="O32" s="481" t="s">
        <v>249</v>
      </c>
      <c r="P32" s="484"/>
      <c r="Q32" s="484"/>
      <c r="R32" s="485"/>
      <c r="S32" s="513" t="s">
        <v>301</v>
      </c>
      <c r="T32" s="513"/>
      <c r="V32" s="481" t="s">
        <v>249</v>
      </c>
      <c r="W32" s="484"/>
      <c r="X32" s="484"/>
      <c r="Y32" s="485"/>
      <c r="Z32" s="513" t="s">
        <v>301</v>
      </c>
      <c r="AA32" s="513"/>
      <c r="AB32" s="513"/>
    </row>
    <row r="33" spans="2:28" s="140" customFormat="1" ht="15" customHeight="1">
      <c r="B33" s="548" t="s">
        <v>250</v>
      </c>
      <c r="C33" s="548"/>
      <c r="D33" s="149" t="s">
        <v>271</v>
      </c>
      <c r="F33" s="481" t="s">
        <v>250</v>
      </c>
      <c r="G33" s="484"/>
      <c r="H33" s="485"/>
      <c r="I33" s="149" t="s">
        <v>271</v>
      </c>
      <c r="K33" s="481" t="s">
        <v>250</v>
      </c>
      <c r="L33" s="484"/>
      <c r="M33" s="149" t="s">
        <v>271</v>
      </c>
      <c r="O33" s="481" t="s">
        <v>250</v>
      </c>
      <c r="P33" s="484"/>
      <c r="Q33" s="484"/>
      <c r="R33" s="485"/>
      <c r="S33" s="513" t="s">
        <v>271</v>
      </c>
      <c r="T33" s="513"/>
      <c r="V33" s="481" t="s">
        <v>250</v>
      </c>
      <c r="W33" s="484"/>
      <c r="X33" s="484"/>
      <c r="Y33" s="485"/>
      <c r="Z33" s="513" t="s">
        <v>271</v>
      </c>
      <c r="AA33" s="513"/>
      <c r="AB33" s="513"/>
    </row>
    <row r="34" spans="2:28" s="140" customFormat="1" ht="15" customHeight="1">
      <c r="B34" s="548" t="s">
        <v>251</v>
      </c>
      <c r="C34" s="548"/>
      <c r="D34" s="149" t="s">
        <v>302</v>
      </c>
      <c r="F34" s="481" t="s">
        <v>251</v>
      </c>
      <c r="G34" s="484"/>
      <c r="H34" s="485"/>
      <c r="I34" s="149" t="s">
        <v>302</v>
      </c>
      <c r="K34" s="481" t="s">
        <v>251</v>
      </c>
      <c r="L34" s="484"/>
      <c r="M34" s="149" t="s">
        <v>302</v>
      </c>
      <c r="O34" s="481" t="s">
        <v>251</v>
      </c>
      <c r="P34" s="484"/>
      <c r="Q34" s="484"/>
      <c r="R34" s="485"/>
      <c r="S34" s="513" t="s">
        <v>302</v>
      </c>
      <c r="T34" s="513"/>
      <c r="V34" s="481" t="s">
        <v>251</v>
      </c>
      <c r="W34" s="484"/>
      <c r="X34" s="484"/>
      <c r="Y34" s="485"/>
      <c r="Z34" s="513" t="s">
        <v>302</v>
      </c>
      <c r="AA34" s="513"/>
      <c r="AB34" s="513"/>
    </row>
    <row r="35" spans="2:28" s="140" customFormat="1" ht="15" customHeight="1">
      <c r="B35" s="548" t="s">
        <v>252</v>
      </c>
      <c r="C35" s="548"/>
      <c r="D35" s="149" t="s">
        <v>303</v>
      </c>
      <c r="F35" s="481" t="s">
        <v>252</v>
      </c>
      <c r="G35" s="484"/>
      <c r="H35" s="485"/>
      <c r="I35" s="149" t="s">
        <v>303</v>
      </c>
      <c r="K35" s="481" t="s">
        <v>252</v>
      </c>
      <c r="L35" s="484"/>
      <c r="M35" s="149" t="s">
        <v>303</v>
      </c>
      <c r="O35" s="481" t="s">
        <v>252</v>
      </c>
      <c r="P35" s="484"/>
      <c r="Q35" s="484"/>
      <c r="R35" s="485"/>
      <c r="S35" s="513" t="s">
        <v>303</v>
      </c>
      <c r="T35" s="513"/>
      <c r="V35" s="481" t="s">
        <v>252</v>
      </c>
      <c r="W35" s="484"/>
      <c r="X35" s="484"/>
      <c r="Y35" s="485"/>
      <c r="Z35" s="513" t="s">
        <v>303</v>
      </c>
      <c r="AA35" s="513"/>
      <c r="AB35" s="513"/>
    </row>
    <row r="36" spans="2:28" s="140" customFormat="1" ht="15" customHeight="1">
      <c r="B36" s="548" t="s">
        <v>165</v>
      </c>
      <c r="C36" s="548"/>
      <c r="D36" s="149" t="s">
        <v>304</v>
      </c>
      <c r="F36" s="481" t="s">
        <v>165</v>
      </c>
      <c r="G36" s="484"/>
      <c r="H36" s="485"/>
      <c r="I36" s="149" t="s">
        <v>304</v>
      </c>
      <c r="K36" s="481" t="s">
        <v>165</v>
      </c>
      <c r="L36" s="484"/>
      <c r="M36" s="149" t="s">
        <v>304</v>
      </c>
      <c r="O36" s="481" t="s">
        <v>165</v>
      </c>
      <c r="P36" s="484"/>
      <c r="Q36" s="484"/>
      <c r="R36" s="485"/>
      <c r="S36" s="513" t="s">
        <v>304</v>
      </c>
      <c r="T36" s="513"/>
      <c r="V36" s="481" t="s">
        <v>165</v>
      </c>
      <c r="W36" s="484"/>
      <c r="X36" s="484"/>
      <c r="Y36" s="485"/>
      <c r="Z36" s="513" t="s">
        <v>304</v>
      </c>
      <c r="AA36" s="513"/>
      <c r="AB36" s="513"/>
    </row>
    <row r="37" spans="2:28" s="140" customFormat="1" ht="15" customHeight="1">
      <c r="B37" s="548" t="s">
        <v>253</v>
      </c>
      <c r="C37" s="548"/>
      <c r="D37" s="149" t="s">
        <v>305</v>
      </c>
      <c r="F37" s="481" t="s">
        <v>253</v>
      </c>
      <c r="G37" s="484"/>
      <c r="H37" s="485"/>
      <c r="I37" s="149" t="s">
        <v>305</v>
      </c>
      <c r="K37" s="481" t="s">
        <v>253</v>
      </c>
      <c r="L37" s="484"/>
      <c r="M37" s="149" t="s">
        <v>305</v>
      </c>
      <c r="O37" s="481" t="s">
        <v>253</v>
      </c>
      <c r="P37" s="484"/>
      <c r="Q37" s="484"/>
      <c r="R37" s="485"/>
      <c r="S37" s="513" t="s">
        <v>305</v>
      </c>
      <c r="T37" s="513"/>
      <c r="V37" s="481" t="s">
        <v>253</v>
      </c>
      <c r="W37" s="484"/>
      <c r="X37" s="484"/>
      <c r="Y37" s="485"/>
      <c r="Z37" s="513" t="s">
        <v>305</v>
      </c>
      <c r="AA37" s="513"/>
      <c r="AB37" s="513"/>
    </row>
    <row r="38" spans="2:28" s="140" customFormat="1" ht="15" customHeight="1">
      <c r="B38" s="548" t="s">
        <v>188</v>
      </c>
      <c r="C38" s="548"/>
      <c r="D38" s="149" t="s">
        <v>306</v>
      </c>
      <c r="F38" s="481" t="s">
        <v>188</v>
      </c>
      <c r="G38" s="484"/>
      <c r="H38" s="485"/>
      <c r="I38" s="149" t="s">
        <v>306</v>
      </c>
      <c r="K38" s="481" t="s">
        <v>188</v>
      </c>
      <c r="L38" s="484"/>
      <c r="M38" s="149" t="s">
        <v>306</v>
      </c>
      <c r="O38" s="481" t="s">
        <v>188</v>
      </c>
      <c r="P38" s="484"/>
      <c r="Q38" s="484"/>
      <c r="R38" s="485"/>
      <c r="S38" s="513" t="s">
        <v>306</v>
      </c>
      <c r="T38" s="513"/>
      <c r="V38" s="481" t="s">
        <v>188</v>
      </c>
      <c r="W38" s="484"/>
      <c r="X38" s="484"/>
      <c r="Y38" s="485"/>
      <c r="Z38" s="513" t="s">
        <v>306</v>
      </c>
      <c r="AA38" s="513"/>
      <c r="AB38" s="513"/>
    </row>
    <row r="39" spans="2:28" s="140" customFormat="1" ht="15" customHeight="1">
      <c r="B39" s="548" t="s">
        <v>254</v>
      </c>
      <c r="C39" s="548"/>
      <c r="D39" s="149" t="s">
        <v>307</v>
      </c>
      <c r="F39" s="481" t="s">
        <v>254</v>
      </c>
      <c r="G39" s="484"/>
      <c r="H39" s="485"/>
      <c r="I39" s="149" t="s">
        <v>307</v>
      </c>
      <c r="K39" s="481" t="s">
        <v>254</v>
      </c>
      <c r="L39" s="484"/>
      <c r="M39" s="149" t="s">
        <v>307</v>
      </c>
      <c r="O39" s="481" t="s">
        <v>254</v>
      </c>
      <c r="P39" s="484"/>
      <c r="Q39" s="484"/>
      <c r="R39" s="485"/>
      <c r="S39" s="513" t="s">
        <v>307</v>
      </c>
      <c r="T39" s="513"/>
      <c r="V39" s="481" t="s">
        <v>254</v>
      </c>
      <c r="W39" s="484"/>
      <c r="X39" s="484"/>
      <c r="Y39" s="485"/>
      <c r="Z39" s="513" t="s">
        <v>307</v>
      </c>
      <c r="AA39" s="513"/>
      <c r="AB39" s="513"/>
    </row>
    <row r="40" spans="2:28" s="140" customFormat="1" ht="15" customHeight="1">
      <c r="B40" s="548" t="s">
        <v>255</v>
      </c>
      <c r="C40" s="548"/>
      <c r="D40" s="149" t="s">
        <v>308</v>
      </c>
      <c r="F40" s="481" t="s">
        <v>255</v>
      </c>
      <c r="G40" s="484"/>
      <c r="H40" s="485"/>
      <c r="I40" s="149" t="s">
        <v>308</v>
      </c>
      <c r="K40" s="481" t="s">
        <v>255</v>
      </c>
      <c r="L40" s="484"/>
      <c r="M40" s="149" t="s">
        <v>308</v>
      </c>
      <c r="O40" s="481" t="s">
        <v>255</v>
      </c>
      <c r="P40" s="484"/>
      <c r="Q40" s="484"/>
      <c r="R40" s="485"/>
      <c r="S40" s="513" t="s">
        <v>308</v>
      </c>
      <c r="T40" s="513"/>
      <c r="V40" s="481" t="s">
        <v>255</v>
      </c>
      <c r="W40" s="484"/>
      <c r="X40" s="484"/>
      <c r="Y40" s="485"/>
      <c r="Z40" s="513" t="s">
        <v>308</v>
      </c>
      <c r="AA40" s="513"/>
      <c r="AB40" s="513"/>
    </row>
    <row r="41" spans="2:28" s="140" customFormat="1" ht="15" customHeight="1">
      <c r="B41" s="548" t="s">
        <v>256</v>
      </c>
      <c r="C41" s="548"/>
      <c r="D41" s="149" t="s">
        <v>309</v>
      </c>
      <c r="F41" s="481" t="s">
        <v>256</v>
      </c>
      <c r="G41" s="484"/>
      <c r="H41" s="485"/>
      <c r="I41" s="149" t="s">
        <v>309</v>
      </c>
      <c r="K41" s="481" t="s">
        <v>256</v>
      </c>
      <c r="L41" s="484"/>
      <c r="M41" s="149" t="s">
        <v>309</v>
      </c>
      <c r="O41" s="481" t="s">
        <v>256</v>
      </c>
      <c r="P41" s="484"/>
      <c r="Q41" s="484"/>
      <c r="R41" s="485"/>
      <c r="S41" s="513" t="s">
        <v>309</v>
      </c>
      <c r="T41" s="513"/>
      <c r="V41" s="481" t="s">
        <v>256</v>
      </c>
      <c r="W41" s="484"/>
      <c r="X41" s="484"/>
      <c r="Y41" s="485"/>
      <c r="Z41" s="513" t="s">
        <v>309</v>
      </c>
      <c r="AA41" s="513"/>
      <c r="AB41" s="513"/>
    </row>
    <row r="42" spans="2:28" s="140" customFormat="1" ht="15" customHeight="1">
      <c r="B42" s="548" t="s">
        <v>134</v>
      </c>
      <c r="C42" s="548"/>
      <c r="D42" s="149" t="s">
        <v>289</v>
      </c>
      <c r="F42" s="481" t="s">
        <v>134</v>
      </c>
      <c r="G42" s="484"/>
      <c r="H42" s="485"/>
      <c r="I42" s="149" t="s">
        <v>289</v>
      </c>
      <c r="K42" s="481" t="s">
        <v>134</v>
      </c>
      <c r="L42" s="484"/>
      <c r="M42" s="149" t="s">
        <v>289</v>
      </c>
      <c r="O42" s="481" t="s">
        <v>134</v>
      </c>
      <c r="P42" s="484"/>
      <c r="Q42" s="484"/>
      <c r="R42" s="485"/>
      <c r="S42" s="513" t="s">
        <v>289</v>
      </c>
      <c r="T42" s="513"/>
      <c r="V42" s="481" t="s">
        <v>134</v>
      </c>
      <c r="W42" s="484"/>
      <c r="X42" s="484"/>
      <c r="Y42" s="485"/>
      <c r="Z42" s="513" t="s">
        <v>289</v>
      </c>
      <c r="AA42" s="513"/>
      <c r="AB42" s="513"/>
    </row>
    <row r="43" spans="2:28" s="140" customFormat="1" ht="15" customHeight="1">
      <c r="B43" s="548" t="s">
        <v>139</v>
      </c>
      <c r="C43" s="548"/>
      <c r="D43" s="149" t="s">
        <v>310</v>
      </c>
      <c r="F43" s="481" t="s">
        <v>139</v>
      </c>
      <c r="G43" s="484"/>
      <c r="H43" s="485"/>
      <c r="I43" s="149" t="s">
        <v>310</v>
      </c>
      <c r="K43" s="481" t="s">
        <v>139</v>
      </c>
      <c r="L43" s="484"/>
      <c r="M43" s="149" t="s">
        <v>310</v>
      </c>
      <c r="O43" s="481" t="s">
        <v>139</v>
      </c>
      <c r="P43" s="484"/>
      <c r="Q43" s="484"/>
      <c r="R43" s="485"/>
      <c r="S43" s="513" t="s">
        <v>310</v>
      </c>
      <c r="T43" s="513"/>
      <c r="V43" s="481" t="s">
        <v>139</v>
      </c>
      <c r="W43" s="484"/>
      <c r="X43" s="484"/>
      <c r="Y43" s="485"/>
      <c r="Z43" s="513" t="s">
        <v>310</v>
      </c>
      <c r="AA43" s="513"/>
      <c r="AB43" s="513"/>
    </row>
    <row r="44" spans="2:28" s="140" customFormat="1" ht="15" customHeight="1">
      <c r="B44" s="548" t="s">
        <v>257</v>
      </c>
      <c r="C44" s="548"/>
      <c r="D44" s="149" t="s">
        <v>272</v>
      </c>
      <c r="F44" s="481" t="s">
        <v>257</v>
      </c>
      <c r="G44" s="484"/>
      <c r="H44" s="485"/>
      <c r="I44" s="149" t="s">
        <v>272</v>
      </c>
      <c r="K44" s="481" t="s">
        <v>257</v>
      </c>
      <c r="L44" s="484"/>
      <c r="M44" s="149" t="s">
        <v>272</v>
      </c>
      <c r="O44" s="481" t="s">
        <v>257</v>
      </c>
      <c r="P44" s="484"/>
      <c r="Q44" s="484"/>
      <c r="R44" s="485"/>
      <c r="S44" s="513" t="s">
        <v>272</v>
      </c>
      <c r="T44" s="513"/>
      <c r="V44" s="481" t="s">
        <v>257</v>
      </c>
      <c r="W44" s="484"/>
      <c r="X44" s="484"/>
      <c r="Y44" s="485"/>
      <c r="Z44" s="513" t="s">
        <v>272</v>
      </c>
      <c r="AA44" s="513"/>
      <c r="AB44" s="513"/>
    </row>
    <row r="45" spans="2:28" s="140" customFormat="1" ht="15" customHeight="1">
      <c r="B45" s="548" t="s">
        <v>59</v>
      </c>
      <c r="C45" s="548"/>
      <c r="D45" s="149" t="s">
        <v>289</v>
      </c>
      <c r="F45" s="481" t="s">
        <v>59</v>
      </c>
      <c r="G45" s="484"/>
      <c r="H45" s="485"/>
      <c r="I45" s="149" t="s">
        <v>289</v>
      </c>
      <c r="K45" s="481" t="s">
        <v>59</v>
      </c>
      <c r="L45" s="484"/>
      <c r="M45" s="149" t="s">
        <v>289</v>
      </c>
      <c r="O45" s="481" t="s">
        <v>59</v>
      </c>
      <c r="P45" s="484"/>
      <c r="Q45" s="484"/>
      <c r="R45" s="485"/>
      <c r="S45" s="513" t="s">
        <v>289</v>
      </c>
      <c r="T45" s="513"/>
      <c r="V45" s="481" t="s">
        <v>59</v>
      </c>
      <c r="W45" s="484"/>
      <c r="X45" s="484"/>
      <c r="Y45" s="485"/>
      <c r="Z45" s="513" t="s">
        <v>289</v>
      </c>
      <c r="AA45" s="513"/>
      <c r="AB45" s="513"/>
    </row>
    <row r="46" spans="2:28" s="140" customFormat="1" ht="15" customHeight="1">
      <c r="B46" s="548" t="s">
        <v>258</v>
      </c>
      <c r="C46" s="548"/>
      <c r="D46" s="149" t="s">
        <v>273</v>
      </c>
      <c r="F46" s="481" t="s">
        <v>258</v>
      </c>
      <c r="G46" s="484"/>
      <c r="H46" s="485"/>
      <c r="I46" s="149" t="s">
        <v>273</v>
      </c>
      <c r="K46" s="481" t="s">
        <v>258</v>
      </c>
      <c r="L46" s="484"/>
      <c r="M46" s="149" t="s">
        <v>273</v>
      </c>
      <c r="O46" s="481" t="s">
        <v>258</v>
      </c>
      <c r="P46" s="484"/>
      <c r="Q46" s="484"/>
      <c r="R46" s="485"/>
      <c r="S46" s="513" t="s">
        <v>273</v>
      </c>
      <c r="T46" s="513"/>
      <c r="V46" s="481" t="s">
        <v>258</v>
      </c>
      <c r="W46" s="484"/>
      <c r="X46" s="484"/>
      <c r="Y46" s="485"/>
      <c r="Z46" s="513" t="s">
        <v>273</v>
      </c>
      <c r="AA46" s="513"/>
      <c r="AB46" s="513"/>
    </row>
    <row r="47" spans="2:28" s="140" customFormat="1" ht="15" customHeight="1">
      <c r="B47" s="548" t="s">
        <v>259</v>
      </c>
      <c r="C47" s="548"/>
      <c r="D47" s="149" t="s">
        <v>311</v>
      </c>
      <c r="F47" s="481" t="s">
        <v>259</v>
      </c>
      <c r="G47" s="484"/>
      <c r="H47" s="485"/>
      <c r="I47" s="149" t="s">
        <v>311</v>
      </c>
      <c r="K47" s="481" t="s">
        <v>259</v>
      </c>
      <c r="L47" s="484"/>
      <c r="M47" s="149" t="s">
        <v>311</v>
      </c>
      <c r="O47" s="481" t="s">
        <v>259</v>
      </c>
      <c r="P47" s="484"/>
      <c r="Q47" s="484"/>
      <c r="R47" s="485"/>
      <c r="S47" s="513" t="s">
        <v>311</v>
      </c>
      <c r="T47" s="513"/>
      <c r="V47" s="481" t="s">
        <v>259</v>
      </c>
      <c r="W47" s="484"/>
      <c r="X47" s="484"/>
      <c r="Y47" s="485"/>
      <c r="Z47" s="513" t="s">
        <v>311</v>
      </c>
      <c r="AA47" s="513"/>
      <c r="AB47" s="513"/>
    </row>
    <row r="48" spans="2:28" s="140" customFormat="1" ht="15" customHeight="1">
      <c r="B48" s="548" t="s">
        <v>84</v>
      </c>
      <c r="C48" s="548"/>
      <c r="D48" s="149" t="s">
        <v>274</v>
      </c>
      <c r="F48" s="481" t="s">
        <v>84</v>
      </c>
      <c r="G48" s="484"/>
      <c r="H48" s="485"/>
      <c r="I48" s="149" t="s">
        <v>274</v>
      </c>
      <c r="K48" s="481" t="s">
        <v>84</v>
      </c>
      <c r="L48" s="484"/>
      <c r="M48" s="149" t="s">
        <v>274</v>
      </c>
      <c r="O48" s="481" t="s">
        <v>84</v>
      </c>
      <c r="P48" s="484"/>
      <c r="Q48" s="484"/>
      <c r="R48" s="485"/>
      <c r="S48" s="513" t="s">
        <v>274</v>
      </c>
      <c r="T48" s="513"/>
      <c r="V48" s="481" t="s">
        <v>84</v>
      </c>
      <c r="W48" s="484"/>
      <c r="X48" s="484"/>
      <c r="Y48" s="485"/>
      <c r="Z48" s="513" t="s">
        <v>274</v>
      </c>
      <c r="AA48" s="513"/>
      <c r="AB48" s="513"/>
    </row>
    <row r="49" spans="2:28" s="140" customFormat="1" ht="15" customHeight="1">
      <c r="B49" s="548" t="s">
        <v>65</v>
      </c>
      <c r="C49" s="548"/>
      <c r="D49" s="149" t="s">
        <v>275</v>
      </c>
      <c r="F49" s="481" t="s">
        <v>65</v>
      </c>
      <c r="G49" s="484"/>
      <c r="H49" s="485"/>
      <c r="I49" s="149" t="s">
        <v>275</v>
      </c>
      <c r="K49" s="481" t="s">
        <v>65</v>
      </c>
      <c r="L49" s="484"/>
      <c r="M49" s="149" t="s">
        <v>275</v>
      </c>
      <c r="O49" s="481" t="s">
        <v>65</v>
      </c>
      <c r="P49" s="484"/>
      <c r="Q49" s="484"/>
      <c r="R49" s="485"/>
      <c r="S49" s="513" t="s">
        <v>275</v>
      </c>
      <c r="T49" s="513"/>
      <c r="V49" s="481" t="s">
        <v>65</v>
      </c>
      <c r="W49" s="484"/>
      <c r="X49" s="484"/>
      <c r="Y49" s="485"/>
      <c r="Z49" s="513" t="s">
        <v>275</v>
      </c>
      <c r="AA49" s="513"/>
      <c r="AB49" s="513"/>
    </row>
    <row r="50" spans="2:28" s="140" customFormat="1" ht="15" customHeight="1">
      <c r="B50" s="548" t="s">
        <v>260</v>
      </c>
      <c r="C50" s="548"/>
      <c r="D50" s="149" t="s">
        <v>276</v>
      </c>
      <c r="F50" s="481" t="s">
        <v>260</v>
      </c>
      <c r="G50" s="484"/>
      <c r="H50" s="485"/>
      <c r="I50" s="149" t="s">
        <v>276</v>
      </c>
      <c r="K50" s="481" t="s">
        <v>260</v>
      </c>
      <c r="L50" s="484"/>
      <c r="M50" s="149" t="s">
        <v>276</v>
      </c>
      <c r="O50" s="481" t="s">
        <v>260</v>
      </c>
      <c r="P50" s="484"/>
      <c r="Q50" s="484"/>
      <c r="R50" s="485"/>
      <c r="S50" s="513" t="s">
        <v>276</v>
      </c>
      <c r="T50" s="513"/>
      <c r="V50" s="481" t="s">
        <v>260</v>
      </c>
      <c r="W50" s="484"/>
      <c r="X50" s="484"/>
      <c r="Y50" s="485"/>
      <c r="Z50" s="513" t="s">
        <v>276</v>
      </c>
      <c r="AA50" s="513"/>
      <c r="AB50" s="513"/>
    </row>
    <row r="51" spans="2:28" s="140" customFormat="1" ht="15" customHeight="1">
      <c r="B51" s="548" t="s">
        <v>261</v>
      </c>
      <c r="C51" s="548"/>
      <c r="D51" s="149" t="s">
        <v>277</v>
      </c>
      <c r="F51" s="481" t="s">
        <v>261</v>
      </c>
      <c r="G51" s="484"/>
      <c r="H51" s="485"/>
      <c r="I51" s="149" t="s">
        <v>277</v>
      </c>
      <c r="K51" s="481" t="s">
        <v>261</v>
      </c>
      <c r="L51" s="484"/>
      <c r="M51" s="149" t="s">
        <v>277</v>
      </c>
      <c r="O51" s="481" t="s">
        <v>261</v>
      </c>
      <c r="P51" s="484"/>
      <c r="Q51" s="484"/>
      <c r="R51" s="485"/>
      <c r="S51" s="513" t="s">
        <v>277</v>
      </c>
      <c r="T51" s="513"/>
      <c r="V51" s="481" t="s">
        <v>261</v>
      </c>
      <c r="W51" s="484"/>
      <c r="X51" s="484"/>
      <c r="Y51" s="485"/>
      <c r="Z51" s="513" t="s">
        <v>277</v>
      </c>
      <c r="AA51" s="513"/>
      <c r="AB51" s="513"/>
    </row>
    <row r="52" spans="2:28" s="140" customFormat="1" ht="15" customHeight="1">
      <c r="B52" s="548" t="s">
        <v>262</v>
      </c>
      <c r="C52" s="548"/>
      <c r="D52" s="149" t="s">
        <v>312</v>
      </c>
      <c r="F52" s="481" t="s">
        <v>262</v>
      </c>
      <c r="G52" s="484"/>
      <c r="H52" s="485"/>
      <c r="I52" s="149" t="s">
        <v>312</v>
      </c>
      <c r="K52" s="481" t="s">
        <v>262</v>
      </c>
      <c r="L52" s="484"/>
      <c r="M52" s="149" t="s">
        <v>312</v>
      </c>
      <c r="O52" s="481" t="s">
        <v>262</v>
      </c>
      <c r="P52" s="484"/>
      <c r="Q52" s="484"/>
      <c r="R52" s="485"/>
      <c r="S52" s="513" t="s">
        <v>312</v>
      </c>
      <c r="T52" s="513"/>
      <c r="V52" s="481" t="s">
        <v>262</v>
      </c>
      <c r="W52" s="484"/>
      <c r="X52" s="484"/>
      <c r="Y52" s="485"/>
      <c r="Z52" s="513" t="s">
        <v>312</v>
      </c>
      <c r="AA52" s="513"/>
      <c r="AB52" s="513"/>
    </row>
    <row r="53" spans="2:28" s="140" customFormat="1" ht="15" customHeight="1">
      <c r="B53" s="548" t="s">
        <v>263</v>
      </c>
      <c r="C53" s="548"/>
      <c r="D53" s="149" t="s">
        <v>313</v>
      </c>
      <c r="F53" s="481" t="s">
        <v>263</v>
      </c>
      <c r="G53" s="484"/>
      <c r="H53" s="485"/>
      <c r="I53" s="149" t="s">
        <v>313</v>
      </c>
      <c r="K53" s="481" t="s">
        <v>263</v>
      </c>
      <c r="L53" s="484"/>
      <c r="M53" s="149" t="s">
        <v>313</v>
      </c>
      <c r="O53" s="481" t="s">
        <v>263</v>
      </c>
      <c r="P53" s="484"/>
      <c r="Q53" s="484"/>
      <c r="R53" s="485"/>
      <c r="S53" s="513" t="s">
        <v>313</v>
      </c>
      <c r="T53" s="513"/>
      <c r="V53" s="481" t="s">
        <v>263</v>
      </c>
      <c r="W53" s="484"/>
      <c r="X53" s="484"/>
      <c r="Y53" s="485"/>
      <c r="Z53" s="513" t="s">
        <v>313</v>
      </c>
      <c r="AA53" s="513"/>
      <c r="AB53" s="513"/>
    </row>
    <row r="54" spans="2:28" s="140" customFormat="1" ht="15" customHeight="1">
      <c r="B54" s="548" t="s">
        <v>264</v>
      </c>
      <c r="C54" s="548"/>
      <c r="D54" s="149" t="s">
        <v>314</v>
      </c>
      <c r="F54" s="481" t="s">
        <v>264</v>
      </c>
      <c r="G54" s="484"/>
      <c r="H54" s="485"/>
      <c r="I54" s="149" t="s">
        <v>314</v>
      </c>
      <c r="K54" s="481" t="s">
        <v>264</v>
      </c>
      <c r="L54" s="484"/>
      <c r="M54" s="149" t="s">
        <v>314</v>
      </c>
      <c r="O54" s="481" t="s">
        <v>264</v>
      </c>
      <c r="P54" s="484"/>
      <c r="Q54" s="484"/>
      <c r="R54" s="485"/>
      <c r="S54" s="513" t="s">
        <v>314</v>
      </c>
      <c r="T54" s="513"/>
      <c r="V54" s="481" t="s">
        <v>264</v>
      </c>
      <c r="W54" s="484"/>
      <c r="X54" s="484"/>
      <c r="Y54" s="485"/>
      <c r="Z54" s="513" t="s">
        <v>314</v>
      </c>
      <c r="AA54" s="513"/>
      <c r="AB54" s="513"/>
    </row>
    <row r="55" spans="2:28" s="140" customFormat="1" ht="15" customHeight="1">
      <c r="B55" s="548" t="s">
        <v>264</v>
      </c>
      <c r="C55" s="548"/>
      <c r="D55" s="149" t="s">
        <v>315</v>
      </c>
      <c r="F55" s="481" t="s">
        <v>264</v>
      </c>
      <c r="G55" s="484"/>
      <c r="H55" s="485"/>
      <c r="I55" s="149" t="s">
        <v>315</v>
      </c>
      <c r="K55" s="481" t="s">
        <v>264</v>
      </c>
      <c r="L55" s="484"/>
      <c r="M55" s="149" t="s">
        <v>315</v>
      </c>
      <c r="O55" s="481" t="s">
        <v>264</v>
      </c>
      <c r="P55" s="484"/>
      <c r="Q55" s="484"/>
      <c r="R55" s="485"/>
      <c r="S55" s="513" t="s">
        <v>315</v>
      </c>
      <c r="T55" s="513"/>
      <c r="V55" s="481" t="s">
        <v>264</v>
      </c>
      <c r="W55" s="484"/>
      <c r="X55" s="484"/>
      <c r="Y55" s="485"/>
      <c r="Z55" s="513" t="s">
        <v>315</v>
      </c>
      <c r="AA55" s="513"/>
      <c r="AB55" s="513"/>
    </row>
    <row r="56" spans="2:28" s="140" customFormat="1" ht="15" customHeight="1">
      <c r="B56" s="548" t="s">
        <v>94</v>
      </c>
      <c r="C56" s="548"/>
      <c r="D56" s="149" t="s">
        <v>316</v>
      </c>
      <c r="F56" s="481" t="s">
        <v>94</v>
      </c>
      <c r="G56" s="484"/>
      <c r="H56" s="485"/>
      <c r="I56" s="149" t="s">
        <v>316</v>
      </c>
      <c r="K56" s="481" t="s">
        <v>94</v>
      </c>
      <c r="L56" s="484"/>
      <c r="M56" s="149" t="s">
        <v>316</v>
      </c>
      <c r="O56" s="481" t="s">
        <v>94</v>
      </c>
      <c r="P56" s="484"/>
      <c r="Q56" s="484"/>
      <c r="R56" s="485"/>
      <c r="S56" s="513" t="s">
        <v>316</v>
      </c>
      <c r="T56" s="513"/>
      <c r="V56" s="481" t="s">
        <v>94</v>
      </c>
      <c r="W56" s="484"/>
      <c r="X56" s="484"/>
      <c r="Y56" s="485"/>
      <c r="Z56" s="513" t="s">
        <v>316</v>
      </c>
      <c r="AA56" s="513"/>
      <c r="AB56" s="513"/>
    </row>
    <row r="57" spans="2:28" s="140" customFormat="1" ht="15" customHeight="1">
      <c r="B57" s="548" t="s">
        <v>265</v>
      </c>
      <c r="C57" s="548"/>
      <c r="D57" s="149" t="s">
        <v>278</v>
      </c>
      <c r="F57" s="481" t="s">
        <v>265</v>
      </c>
      <c r="G57" s="484"/>
      <c r="H57" s="485"/>
      <c r="I57" s="149" t="s">
        <v>278</v>
      </c>
      <c r="K57" s="481" t="s">
        <v>265</v>
      </c>
      <c r="L57" s="484"/>
      <c r="M57" s="149" t="s">
        <v>278</v>
      </c>
      <c r="O57" s="481" t="s">
        <v>265</v>
      </c>
      <c r="P57" s="484"/>
      <c r="Q57" s="484"/>
      <c r="R57" s="485"/>
      <c r="S57" s="513" t="s">
        <v>278</v>
      </c>
      <c r="T57" s="513"/>
      <c r="V57" s="481" t="s">
        <v>265</v>
      </c>
      <c r="W57" s="484"/>
      <c r="X57" s="484"/>
      <c r="Y57" s="485"/>
      <c r="Z57" s="513" t="s">
        <v>278</v>
      </c>
      <c r="AA57" s="513"/>
      <c r="AB57" s="513"/>
    </row>
    <row r="58" spans="2:28" s="140" customFormat="1" ht="15" customHeight="1">
      <c r="B58" s="548" t="s">
        <v>266</v>
      </c>
      <c r="C58" s="548"/>
      <c r="D58" s="149" t="s">
        <v>317</v>
      </c>
      <c r="F58" s="481" t="s">
        <v>266</v>
      </c>
      <c r="G58" s="484"/>
      <c r="H58" s="485"/>
      <c r="I58" s="149" t="s">
        <v>317</v>
      </c>
      <c r="K58" s="481" t="s">
        <v>266</v>
      </c>
      <c r="L58" s="484"/>
      <c r="M58" s="149" t="s">
        <v>317</v>
      </c>
      <c r="O58" s="481" t="s">
        <v>266</v>
      </c>
      <c r="P58" s="484"/>
      <c r="Q58" s="484"/>
      <c r="R58" s="485"/>
      <c r="S58" s="513" t="s">
        <v>317</v>
      </c>
      <c r="T58" s="513"/>
      <c r="V58" s="481" t="s">
        <v>266</v>
      </c>
      <c r="W58" s="484"/>
      <c r="X58" s="484"/>
      <c r="Y58" s="485"/>
      <c r="Z58" s="513" t="s">
        <v>317</v>
      </c>
      <c r="AA58" s="513"/>
      <c r="AB58" s="513"/>
    </row>
  </sheetData>
  <mergeCells count="392">
    <mergeCell ref="V53:Y53"/>
    <mergeCell ref="Z53:AB53"/>
    <mergeCell ref="V54:Y54"/>
    <mergeCell ref="Z54:AB54"/>
    <mergeCell ref="V51:Y51"/>
    <mergeCell ref="Z51:AB51"/>
    <mergeCell ref="V52:Y52"/>
    <mergeCell ref="Z52:AB52"/>
    <mergeCell ref="V58:Y58"/>
    <mergeCell ref="Z58:AB58"/>
    <mergeCell ref="V55:Y55"/>
    <mergeCell ref="Z55:AB55"/>
    <mergeCell ref="V56:Y56"/>
    <mergeCell ref="Z56:AB56"/>
    <mergeCell ref="V57:Y57"/>
    <mergeCell ref="Z57:AB57"/>
    <mergeCell ref="V46:Y46"/>
    <mergeCell ref="Z46:AB46"/>
    <mergeCell ref="V43:Y43"/>
    <mergeCell ref="Z43:AB43"/>
    <mergeCell ref="V44:Y44"/>
    <mergeCell ref="Z44:AB44"/>
    <mergeCell ref="V49:Y49"/>
    <mergeCell ref="Z49:AB49"/>
    <mergeCell ref="V50:Y50"/>
    <mergeCell ref="Z50:AB50"/>
    <mergeCell ref="V47:Y47"/>
    <mergeCell ref="Z47:AB47"/>
    <mergeCell ref="V48:Y48"/>
    <mergeCell ref="Z48:AB48"/>
    <mergeCell ref="V41:Y41"/>
    <mergeCell ref="Z41:AB41"/>
    <mergeCell ref="V42:Y42"/>
    <mergeCell ref="Z42:AB42"/>
    <mergeCell ref="V39:Y39"/>
    <mergeCell ref="Z39:AB39"/>
    <mergeCell ref="V40:Y40"/>
    <mergeCell ref="Z40:AB40"/>
    <mergeCell ref="V45:Y45"/>
    <mergeCell ref="Z45:AB45"/>
    <mergeCell ref="V34:Y34"/>
    <mergeCell ref="Z34:AB34"/>
    <mergeCell ref="V31:Y31"/>
    <mergeCell ref="Z31:AB31"/>
    <mergeCell ref="V32:Y32"/>
    <mergeCell ref="Z32:AB32"/>
    <mergeCell ref="V37:Y37"/>
    <mergeCell ref="Z37:AB37"/>
    <mergeCell ref="V38:Y38"/>
    <mergeCell ref="Z38:AB38"/>
    <mergeCell ref="V35:Y35"/>
    <mergeCell ref="Z35:AB35"/>
    <mergeCell ref="V36:Y36"/>
    <mergeCell ref="Z36:AB36"/>
    <mergeCell ref="V29:Y29"/>
    <mergeCell ref="Z29:AB29"/>
    <mergeCell ref="V30:Y30"/>
    <mergeCell ref="Z30:AB30"/>
    <mergeCell ref="V27:Y27"/>
    <mergeCell ref="Z27:AB27"/>
    <mergeCell ref="V28:Y28"/>
    <mergeCell ref="Z28:AB28"/>
    <mergeCell ref="V33:Y33"/>
    <mergeCell ref="Z33:AB33"/>
    <mergeCell ref="Z24:AB24"/>
    <mergeCell ref="V25:Y25"/>
    <mergeCell ref="Z25:AB25"/>
    <mergeCell ref="V26:Y26"/>
    <mergeCell ref="Z26:AB26"/>
    <mergeCell ref="Z21:AB21"/>
    <mergeCell ref="V22:Y22"/>
    <mergeCell ref="Z22:AB22"/>
    <mergeCell ref="V23:Y23"/>
    <mergeCell ref="Z23:AB23"/>
    <mergeCell ref="Z18:AB18"/>
    <mergeCell ref="V19:Y19"/>
    <mergeCell ref="Z19:AB19"/>
    <mergeCell ref="V20:Y20"/>
    <mergeCell ref="Z20:AB20"/>
    <mergeCell ref="Z15:AB15"/>
    <mergeCell ref="V16:Y16"/>
    <mergeCell ref="Z16:AB16"/>
    <mergeCell ref="V17:Y17"/>
    <mergeCell ref="Z17:AB17"/>
    <mergeCell ref="Z12:AB12"/>
    <mergeCell ref="V13:Y13"/>
    <mergeCell ref="Z13:AB13"/>
    <mergeCell ref="V14:Y14"/>
    <mergeCell ref="Z14:AB14"/>
    <mergeCell ref="Z9:AB9"/>
    <mergeCell ref="V10:Y10"/>
    <mergeCell ref="Z10:AB10"/>
    <mergeCell ref="V11:Y11"/>
    <mergeCell ref="Z11:AB11"/>
    <mergeCell ref="Z6:AB6"/>
    <mergeCell ref="V7:Y7"/>
    <mergeCell ref="Z7:AB7"/>
    <mergeCell ref="V8:Y8"/>
    <mergeCell ref="Z8:AB8"/>
    <mergeCell ref="Z3:AB3"/>
    <mergeCell ref="V4:Y4"/>
    <mergeCell ref="Z4:AB4"/>
    <mergeCell ref="V5:Y5"/>
    <mergeCell ref="Z5:AB5"/>
    <mergeCell ref="V3:Y3"/>
    <mergeCell ref="V6:Y6"/>
    <mergeCell ref="S3:T3"/>
    <mergeCell ref="V9:Y9"/>
    <mergeCell ref="V12:Y12"/>
    <mergeCell ref="V15:Y15"/>
    <mergeCell ref="V18:Y18"/>
    <mergeCell ref="V21:Y21"/>
    <mergeCell ref="V24:Y24"/>
    <mergeCell ref="S57:T57"/>
    <mergeCell ref="S58:T58"/>
    <mergeCell ref="S52:T52"/>
    <mergeCell ref="S53:T53"/>
    <mergeCell ref="S54:T54"/>
    <mergeCell ref="S4:T4"/>
    <mergeCell ref="S5:T5"/>
    <mergeCell ref="S6:T6"/>
    <mergeCell ref="S49:T49"/>
    <mergeCell ref="S39:T39"/>
    <mergeCell ref="S40:T40"/>
    <mergeCell ref="S41:T41"/>
    <mergeCell ref="S42:T42"/>
    <mergeCell ref="S35:T35"/>
    <mergeCell ref="S36:T36"/>
    <mergeCell ref="S51:T51"/>
    <mergeCell ref="S34:T34"/>
    <mergeCell ref="S43:T43"/>
    <mergeCell ref="S44:T44"/>
    <mergeCell ref="S45:T45"/>
    <mergeCell ref="S46:T46"/>
    <mergeCell ref="S47:T47"/>
    <mergeCell ref="S48:T48"/>
    <mergeCell ref="S55:T55"/>
    <mergeCell ref="S56:T56"/>
    <mergeCell ref="S7:T7"/>
    <mergeCell ref="S8:T8"/>
    <mergeCell ref="S9:T9"/>
    <mergeCell ref="S10:T10"/>
    <mergeCell ref="S19:T19"/>
    <mergeCell ref="S20:T20"/>
    <mergeCell ref="S21:T21"/>
    <mergeCell ref="S22:T22"/>
    <mergeCell ref="S15:T15"/>
    <mergeCell ref="S16:T16"/>
    <mergeCell ref="S17:T17"/>
    <mergeCell ref="S18:T18"/>
    <mergeCell ref="O57:R57"/>
    <mergeCell ref="O58:R58"/>
    <mergeCell ref="O51:R51"/>
    <mergeCell ref="O52:R52"/>
    <mergeCell ref="O53:R53"/>
    <mergeCell ref="O54:R54"/>
    <mergeCell ref="S11:T11"/>
    <mergeCell ref="S12:T12"/>
    <mergeCell ref="S13:T13"/>
    <mergeCell ref="S14:T14"/>
    <mergeCell ref="S27:T27"/>
    <mergeCell ref="S28:T28"/>
    <mergeCell ref="S29:T29"/>
    <mergeCell ref="S30:T30"/>
    <mergeCell ref="S23:T23"/>
    <mergeCell ref="S24:T24"/>
    <mergeCell ref="S25:T25"/>
    <mergeCell ref="S26:T26"/>
    <mergeCell ref="S50:T50"/>
    <mergeCell ref="S37:T37"/>
    <mergeCell ref="S38:T38"/>
    <mergeCell ref="S31:T31"/>
    <mergeCell ref="S32:T32"/>
    <mergeCell ref="S33:T33"/>
    <mergeCell ref="O48:R48"/>
    <mergeCell ref="O49:R49"/>
    <mergeCell ref="O50:R50"/>
    <mergeCell ref="O43:R43"/>
    <mergeCell ref="O44:R44"/>
    <mergeCell ref="O45:R45"/>
    <mergeCell ref="O46:R46"/>
    <mergeCell ref="O55:R55"/>
    <mergeCell ref="O56:R56"/>
    <mergeCell ref="O39:R39"/>
    <mergeCell ref="O40:R40"/>
    <mergeCell ref="O41:R41"/>
    <mergeCell ref="O42:R42"/>
    <mergeCell ref="O35:R35"/>
    <mergeCell ref="O36:R36"/>
    <mergeCell ref="O37:R37"/>
    <mergeCell ref="O38:R38"/>
    <mergeCell ref="O47:R47"/>
    <mergeCell ref="F57:H57"/>
    <mergeCell ref="F58:H58"/>
    <mergeCell ref="F53:H53"/>
    <mergeCell ref="F54:H54"/>
    <mergeCell ref="F55:H55"/>
    <mergeCell ref="F56:H56"/>
    <mergeCell ref="O33:R33"/>
    <mergeCell ref="O34:R34"/>
    <mergeCell ref="K7:L7"/>
    <mergeCell ref="K8:L8"/>
    <mergeCell ref="K9:L9"/>
    <mergeCell ref="K10:L10"/>
    <mergeCell ref="K29:L29"/>
    <mergeCell ref="K33:L33"/>
    <mergeCell ref="K34:L34"/>
    <mergeCell ref="O12:R12"/>
    <mergeCell ref="K11:L11"/>
    <mergeCell ref="K12:L12"/>
    <mergeCell ref="K13:L13"/>
    <mergeCell ref="K14:L14"/>
    <mergeCell ref="O31:R31"/>
    <mergeCell ref="O32:R32"/>
    <mergeCell ref="O13:R13"/>
    <mergeCell ref="O14:R14"/>
    <mergeCell ref="F51:H51"/>
    <mergeCell ref="F52:H52"/>
    <mergeCell ref="F45:H45"/>
    <mergeCell ref="F46:H46"/>
    <mergeCell ref="F47:H47"/>
    <mergeCell ref="F48:H48"/>
    <mergeCell ref="K3:L3"/>
    <mergeCell ref="K4:L4"/>
    <mergeCell ref="K5:L5"/>
    <mergeCell ref="K6:L6"/>
    <mergeCell ref="F50:H50"/>
    <mergeCell ref="F11:H11"/>
    <mergeCell ref="F12:H12"/>
    <mergeCell ref="F13:H13"/>
    <mergeCell ref="F14:H14"/>
    <mergeCell ref="F43:H43"/>
    <mergeCell ref="F44:H44"/>
    <mergeCell ref="F35:H35"/>
    <mergeCell ref="F36:H36"/>
    <mergeCell ref="F26:H26"/>
    <mergeCell ref="F27:H27"/>
    <mergeCell ref="F28:H28"/>
    <mergeCell ref="F29:H29"/>
    <mergeCell ref="K31:L31"/>
    <mergeCell ref="B58:C58"/>
    <mergeCell ref="K22:L22"/>
    <mergeCell ref="K23:L23"/>
    <mergeCell ref="K24:L24"/>
    <mergeCell ref="K25:L25"/>
    <mergeCell ref="K26:L26"/>
    <mergeCell ref="K27:L27"/>
    <mergeCell ref="K28:L28"/>
    <mergeCell ref="F30:H30"/>
    <mergeCell ref="F31:H31"/>
    <mergeCell ref="F32:H32"/>
    <mergeCell ref="F33:H33"/>
    <mergeCell ref="F34:H34"/>
    <mergeCell ref="F22:H22"/>
    <mergeCell ref="F23:H23"/>
    <mergeCell ref="F24:H24"/>
    <mergeCell ref="F25:H25"/>
    <mergeCell ref="F37:H37"/>
    <mergeCell ref="F38:H38"/>
    <mergeCell ref="F39:H39"/>
    <mergeCell ref="F40:H40"/>
    <mergeCell ref="F41:H41"/>
    <mergeCell ref="F42:H42"/>
    <mergeCell ref="F49:H49"/>
    <mergeCell ref="B53:C53"/>
    <mergeCell ref="B54:C54"/>
    <mergeCell ref="B55:C55"/>
    <mergeCell ref="B48:C48"/>
    <mergeCell ref="B49:C49"/>
    <mergeCell ref="B50:C50"/>
    <mergeCell ref="B51:C51"/>
    <mergeCell ref="B56:C56"/>
    <mergeCell ref="B57:C57"/>
    <mergeCell ref="B44:C44"/>
    <mergeCell ref="B45:C45"/>
    <mergeCell ref="B46:C46"/>
    <mergeCell ref="B47:C47"/>
    <mergeCell ref="B40:C40"/>
    <mergeCell ref="B41:C41"/>
    <mergeCell ref="B42:C42"/>
    <mergeCell ref="B43:C43"/>
    <mergeCell ref="B52:C52"/>
    <mergeCell ref="K32:L32"/>
    <mergeCell ref="B28:C28"/>
    <mergeCell ref="B29:C29"/>
    <mergeCell ref="B12:C12"/>
    <mergeCell ref="B13:C13"/>
    <mergeCell ref="B14:C14"/>
    <mergeCell ref="B15:C15"/>
    <mergeCell ref="B17:C17"/>
    <mergeCell ref="B18:C18"/>
    <mergeCell ref="K15:L15"/>
    <mergeCell ref="K16:L16"/>
    <mergeCell ref="K17:L17"/>
    <mergeCell ref="K18:L18"/>
    <mergeCell ref="K19:L19"/>
    <mergeCell ref="K20:L20"/>
    <mergeCell ref="K21:L21"/>
    <mergeCell ref="F18:H18"/>
    <mergeCell ref="F19:H19"/>
    <mergeCell ref="F20:H20"/>
    <mergeCell ref="F21:H21"/>
    <mergeCell ref="K47:L47"/>
    <mergeCell ref="K48:L48"/>
    <mergeCell ref="K49:L49"/>
    <mergeCell ref="K35:L35"/>
    <mergeCell ref="K36:L36"/>
    <mergeCell ref="K37:L37"/>
    <mergeCell ref="K38:L38"/>
    <mergeCell ref="K39:L39"/>
    <mergeCell ref="K40:L40"/>
    <mergeCell ref="K58:L58"/>
    <mergeCell ref="O3:R3"/>
    <mergeCell ref="O4:R4"/>
    <mergeCell ref="O5:R5"/>
    <mergeCell ref="O6:R6"/>
    <mergeCell ref="O7:R7"/>
    <mergeCell ref="O8:R8"/>
    <mergeCell ref="O9:R9"/>
    <mergeCell ref="O10:R10"/>
    <mergeCell ref="O11:R11"/>
    <mergeCell ref="K57:L57"/>
    <mergeCell ref="K50:L50"/>
    <mergeCell ref="K51:L51"/>
    <mergeCell ref="K52:L52"/>
    <mergeCell ref="K53:L53"/>
    <mergeCell ref="K54:L54"/>
    <mergeCell ref="K55:L55"/>
    <mergeCell ref="K41:L41"/>
    <mergeCell ref="K42:L42"/>
    <mergeCell ref="K43:L43"/>
    <mergeCell ref="K44:L44"/>
    <mergeCell ref="K45:L45"/>
    <mergeCell ref="K56:L56"/>
    <mergeCell ref="K46:L46"/>
    <mergeCell ref="O30:R30"/>
    <mergeCell ref="B11:C11"/>
    <mergeCell ref="B20:C20"/>
    <mergeCell ref="B21:C21"/>
    <mergeCell ref="B22:C22"/>
    <mergeCell ref="B23:C23"/>
    <mergeCell ref="B24:C24"/>
    <mergeCell ref="B27:C27"/>
    <mergeCell ref="O28:R28"/>
    <mergeCell ref="O29:R29"/>
    <mergeCell ref="O17:R17"/>
    <mergeCell ref="O18:R18"/>
    <mergeCell ref="O19:R19"/>
    <mergeCell ref="O24:R24"/>
    <mergeCell ref="O25:R25"/>
    <mergeCell ref="O22:R22"/>
    <mergeCell ref="O23:R23"/>
    <mergeCell ref="O20:R20"/>
    <mergeCell ref="O21:R21"/>
    <mergeCell ref="F15:H15"/>
    <mergeCell ref="F16:H16"/>
    <mergeCell ref="F17:H17"/>
    <mergeCell ref="K30:L30"/>
    <mergeCell ref="O15:R15"/>
    <mergeCell ref="B3:C3"/>
    <mergeCell ref="F3:H3"/>
    <mergeCell ref="O26:R26"/>
    <mergeCell ref="O27:R27"/>
    <mergeCell ref="B25:C25"/>
    <mergeCell ref="B26:C26"/>
    <mergeCell ref="F9:H9"/>
    <mergeCell ref="B10:C10"/>
    <mergeCell ref="F10:H10"/>
    <mergeCell ref="B9:C9"/>
    <mergeCell ref="B19:C19"/>
    <mergeCell ref="B16:C16"/>
    <mergeCell ref="O16:R16"/>
    <mergeCell ref="B5:C5"/>
    <mergeCell ref="F5:H5"/>
    <mergeCell ref="B4:C4"/>
    <mergeCell ref="F4:H4"/>
    <mergeCell ref="B7:C7"/>
    <mergeCell ref="F7:H7"/>
    <mergeCell ref="B6:C6"/>
    <mergeCell ref="F6:H6"/>
    <mergeCell ref="B8:C8"/>
    <mergeCell ref="F8:H8"/>
    <mergeCell ref="B38:C38"/>
    <mergeCell ref="B39:C39"/>
    <mergeCell ref="B32:C32"/>
    <mergeCell ref="B33:C33"/>
    <mergeCell ref="B34:C34"/>
    <mergeCell ref="B35:C35"/>
    <mergeCell ref="B36:C36"/>
    <mergeCell ref="B37:C37"/>
    <mergeCell ref="B30:C30"/>
    <mergeCell ref="B31:C31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32"/>
  <sheetViews>
    <sheetView topLeftCell="A7" workbookViewId="0">
      <selection activeCell="B13" sqref="B13"/>
    </sheetView>
  </sheetViews>
  <sheetFormatPr defaultRowHeight="12.75"/>
  <cols>
    <col min="2" max="2" width="25.7109375" bestFit="1" customWidth="1"/>
    <col min="3" max="3" width="25.140625" bestFit="1" customWidth="1"/>
    <col min="4" max="4" width="26.140625" customWidth="1"/>
    <col min="5" max="5" width="26.140625" bestFit="1" customWidth="1"/>
    <col min="6" max="6" width="22.5703125" bestFit="1" customWidth="1"/>
    <col min="7" max="7" width="25.7109375" bestFit="1" customWidth="1"/>
    <col min="8" max="8" width="23" bestFit="1" customWidth="1"/>
    <col min="9" max="9" width="25" bestFit="1" customWidth="1"/>
  </cols>
  <sheetData>
    <row r="1" spans="1:7" ht="13.5" thickBot="1"/>
    <row r="2" spans="1:7" s="140" customFormat="1" ht="13.5" thickBot="1">
      <c r="A2" s="165" t="s">
        <v>351</v>
      </c>
      <c r="B2" s="165" t="s">
        <v>350</v>
      </c>
      <c r="C2" s="165" t="s">
        <v>361</v>
      </c>
      <c r="D2" s="165" t="s">
        <v>362</v>
      </c>
    </row>
    <row r="3" spans="1:7" s="140" customFormat="1">
      <c r="A3" s="166"/>
      <c r="B3" s="167" t="s">
        <v>359</v>
      </c>
      <c r="C3" s="168" t="s">
        <v>384</v>
      </c>
      <c r="D3" s="169"/>
      <c r="G3" s="155"/>
    </row>
    <row r="4" spans="1:7" s="140" customFormat="1">
      <c r="A4" s="153"/>
      <c r="B4" s="154" t="s">
        <v>360</v>
      </c>
      <c r="C4" s="170" t="s">
        <v>383</v>
      </c>
      <c r="D4" s="171"/>
      <c r="G4" s="155"/>
    </row>
    <row r="5" spans="1:7" s="140" customFormat="1">
      <c r="A5" s="151" t="s">
        <v>323</v>
      </c>
      <c r="B5" s="152" t="s">
        <v>177</v>
      </c>
      <c r="C5" s="164" t="s">
        <v>367</v>
      </c>
      <c r="D5" s="171" t="s">
        <v>388</v>
      </c>
      <c r="G5" s="155"/>
    </row>
    <row r="6" spans="1:7" s="140" customFormat="1" ht="64.5" customHeight="1">
      <c r="A6" s="151" t="s">
        <v>337</v>
      </c>
      <c r="B6" s="152" t="s">
        <v>338</v>
      </c>
      <c r="C6" s="164" t="s">
        <v>385</v>
      </c>
      <c r="D6" s="172" t="s">
        <v>399</v>
      </c>
      <c r="G6" s="155"/>
    </row>
    <row r="7" spans="1:7" s="140" customFormat="1" ht="63.75">
      <c r="A7" s="151" t="s">
        <v>327</v>
      </c>
      <c r="B7" s="152" t="s">
        <v>67</v>
      </c>
      <c r="C7" s="164" t="s">
        <v>371</v>
      </c>
      <c r="D7" s="172" t="s">
        <v>398</v>
      </c>
      <c r="G7" s="156"/>
    </row>
    <row r="8" spans="1:7" s="140" customFormat="1">
      <c r="A8" s="151" t="s">
        <v>344</v>
      </c>
      <c r="B8" s="152" t="s">
        <v>193</v>
      </c>
      <c r="C8" s="164"/>
      <c r="D8" s="171" t="s">
        <v>395</v>
      </c>
      <c r="G8" s="157"/>
    </row>
    <row r="9" spans="1:7" s="140" customFormat="1">
      <c r="A9" s="151" t="s">
        <v>416</v>
      </c>
      <c r="B9" s="152" t="s">
        <v>222</v>
      </c>
      <c r="C9" s="219" t="s">
        <v>417</v>
      </c>
      <c r="D9" s="219" t="s">
        <v>418</v>
      </c>
      <c r="G9" s="157"/>
    </row>
    <row r="10" spans="1:7" s="140" customFormat="1" ht="76.5">
      <c r="A10" s="151" t="s">
        <v>356</v>
      </c>
      <c r="B10" s="152" t="s">
        <v>223</v>
      </c>
      <c r="C10" s="164" t="s">
        <v>368</v>
      </c>
      <c r="D10" s="172" t="s">
        <v>461</v>
      </c>
      <c r="G10" s="155"/>
    </row>
    <row r="11" spans="1:7" s="140" customFormat="1">
      <c r="A11" s="151" t="s">
        <v>354</v>
      </c>
      <c r="B11" s="152" t="s">
        <v>121</v>
      </c>
      <c r="C11" s="164" t="s">
        <v>364</v>
      </c>
      <c r="D11" s="171" t="s">
        <v>365</v>
      </c>
      <c r="G11" s="155"/>
    </row>
    <row r="12" spans="1:7" s="140" customFormat="1">
      <c r="A12" s="151" t="s">
        <v>352</v>
      </c>
      <c r="B12" s="152" t="s">
        <v>171</v>
      </c>
      <c r="C12" s="164" t="s">
        <v>363</v>
      </c>
      <c r="D12" s="171"/>
      <c r="G12" s="159"/>
    </row>
    <row r="13" spans="1:7" s="140" customFormat="1">
      <c r="A13" s="151" t="s">
        <v>342</v>
      </c>
      <c r="B13" s="152" t="s">
        <v>160</v>
      </c>
      <c r="C13" s="164" t="s">
        <v>382</v>
      </c>
      <c r="D13" s="171" t="s">
        <v>396</v>
      </c>
      <c r="G13" s="160"/>
    </row>
    <row r="14" spans="1:7" s="140" customFormat="1">
      <c r="A14" s="151" t="s">
        <v>328</v>
      </c>
      <c r="B14" s="152" t="s">
        <v>329</v>
      </c>
      <c r="C14" s="164" t="s">
        <v>372</v>
      </c>
      <c r="D14" s="171"/>
      <c r="G14" s="155"/>
    </row>
    <row r="15" spans="1:7" s="140" customFormat="1">
      <c r="A15" s="151" t="s">
        <v>332</v>
      </c>
      <c r="B15" s="152" t="s">
        <v>92</v>
      </c>
      <c r="C15" s="164" t="s">
        <v>374</v>
      </c>
      <c r="D15" s="171"/>
    </row>
    <row r="16" spans="1:7" s="140" customFormat="1">
      <c r="A16" s="151" t="s">
        <v>326</v>
      </c>
      <c r="B16" s="152" t="s">
        <v>156</v>
      </c>
      <c r="C16" s="164" t="s">
        <v>389</v>
      </c>
      <c r="D16" s="172"/>
      <c r="G16" s="155"/>
    </row>
    <row r="17" spans="1:7" s="140" customFormat="1">
      <c r="A17" s="151" t="s">
        <v>345</v>
      </c>
      <c r="B17" s="152" t="s">
        <v>346</v>
      </c>
      <c r="C17" s="164" t="s">
        <v>390</v>
      </c>
      <c r="D17" s="171"/>
      <c r="G17" s="156"/>
    </row>
    <row r="18" spans="1:7" s="140" customFormat="1">
      <c r="A18" s="151" t="s">
        <v>335</v>
      </c>
      <c r="B18" s="152" t="s">
        <v>336</v>
      </c>
      <c r="C18" s="164" t="s">
        <v>376</v>
      </c>
      <c r="D18" s="171" t="s">
        <v>394</v>
      </c>
      <c r="G18" s="156"/>
    </row>
    <row r="19" spans="1:7" s="140" customFormat="1">
      <c r="A19" s="163">
        <v>221</v>
      </c>
      <c r="B19" s="152" t="s">
        <v>380</v>
      </c>
      <c r="C19" s="164"/>
      <c r="D19" s="171" t="s">
        <v>381</v>
      </c>
      <c r="G19" s="157"/>
    </row>
    <row r="20" spans="1:7" s="140" customFormat="1">
      <c r="A20" s="163">
        <v>315</v>
      </c>
      <c r="B20" s="152" t="s">
        <v>202</v>
      </c>
      <c r="C20" s="164"/>
      <c r="D20" s="171"/>
      <c r="G20" s="157"/>
    </row>
    <row r="21" spans="1:7" s="140" customFormat="1" ht="38.25">
      <c r="A21" s="151" t="s">
        <v>347</v>
      </c>
      <c r="B21" s="152" t="s">
        <v>348</v>
      </c>
      <c r="C21" s="164" t="s">
        <v>379</v>
      </c>
      <c r="D21" s="172" t="s">
        <v>401</v>
      </c>
      <c r="G21" s="157"/>
    </row>
    <row r="22" spans="1:7" s="140" customFormat="1">
      <c r="A22" s="151" t="s">
        <v>357</v>
      </c>
      <c r="B22" s="152" t="s">
        <v>324</v>
      </c>
      <c r="C22" s="164" t="s">
        <v>369</v>
      </c>
      <c r="D22" s="171"/>
      <c r="E22" s="158"/>
      <c r="G22" s="161"/>
    </row>
    <row r="23" spans="1:7" s="140" customFormat="1" ht="25.5">
      <c r="A23" s="151" t="s">
        <v>353</v>
      </c>
      <c r="B23" s="152" t="s">
        <v>155</v>
      </c>
      <c r="C23" s="164" t="s">
        <v>386</v>
      </c>
      <c r="D23" s="171" t="s">
        <v>397</v>
      </c>
      <c r="G23" s="162"/>
    </row>
    <row r="24" spans="1:7" s="140" customFormat="1">
      <c r="A24" s="151" t="s">
        <v>339</v>
      </c>
      <c r="B24" s="152" t="s">
        <v>340</v>
      </c>
      <c r="C24" s="164"/>
      <c r="D24" s="171" t="s">
        <v>377</v>
      </c>
      <c r="G24" s="157"/>
    </row>
    <row r="25" spans="1:7" s="140" customFormat="1">
      <c r="A25" s="151" t="s">
        <v>333</v>
      </c>
      <c r="B25" s="152" t="s">
        <v>334</v>
      </c>
      <c r="C25" s="164" t="s">
        <v>375</v>
      </c>
      <c r="D25" s="171"/>
      <c r="G25" s="155"/>
    </row>
    <row r="26" spans="1:7" s="140" customFormat="1">
      <c r="A26" s="151" t="s">
        <v>330</v>
      </c>
      <c r="B26" s="152" t="s">
        <v>331</v>
      </c>
      <c r="C26" s="164" t="s">
        <v>373</v>
      </c>
      <c r="D26" s="171"/>
      <c r="G26" s="157"/>
    </row>
    <row r="27" spans="1:7" s="140" customFormat="1">
      <c r="A27" s="151" t="s">
        <v>355</v>
      </c>
      <c r="B27" s="152" t="s">
        <v>174</v>
      </c>
      <c r="C27" s="164" t="s">
        <v>366</v>
      </c>
      <c r="D27" s="171"/>
      <c r="G27" s="157"/>
    </row>
    <row r="28" spans="1:7" s="140" customFormat="1" ht="89.25">
      <c r="A28" s="151" t="s">
        <v>325</v>
      </c>
      <c r="B28" s="152" t="s">
        <v>64</v>
      </c>
      <c r="C28" s="164" t="s">
        <v>370</v>
      </c>
      <c r="D28" s="171" t="s">
        <v>402</v>
      </c>
      <c r="G28" s="157"/>
    </row>
    <row r="29" spans="1:7" s="140" customFormat="1" ht="25.5">
      <c r="A29" s="151" t="s">
        <v>343</v>
      </c>
      <c r="B29" s="152" t="s">
        <v>172</v>
      </c>
      <c r="C29" s="164" t="s">
        <v>387</v>
      </c>
      <c r="D29" s="172" t="s">
        <v>400</v>
      </c>
      <c r="G29" s="157"/>
    </row>
    <row r="30" spans="1:7" s="140" customFormat="1">
      <c r="A30" s="151" t="s">
        <v>341</v>
      </c>
      <c r="B30" s="152" t="s">
        <v>170</v>
      </c>
      <c r="C30" s="164" t="s">
        <v>378</v>
      </c>
      <c r="D30" s="171"/>
    </row>
    <row r="31" spans="1:7" s="140" customFormat="1">
      <c r="A31" s="151" t="s">
        <v>349</v>
      </c>
      <c r="B31" s="152" t="s">
        <v>199</v>
      </c>
      <c r="C31" s="164" t="s">
        <v>391</v>
      </c>
      <c r="D31" s="171"/>
    </row>
    <row r="32" spans="1:7" s="140" customFormat="1">
      <c r="A32" s="164"/>
      <c r="B32" s="152" t="s">
        <v>392</v>
      </c>
      <c r="C32" s="164" t="s">
        <v>393</v>
      </c>
      <c r="D32" s="171"/>
    </row>
  </sheetData>
  <phoneticPr fontId="14" type="noConversion"/>
  <hyperlinks>
    <hyperlink ref="D10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2"/>
  <sheetViews>
    <sheetView showZeros="0" topLeftCell="D7" workbookViewId="0">
      <selection activeCell="C42" sqref="C42:E42"/>
    </sheetView>
  </sheetViews>
  <sheetFormatPr defaultRowHeight="12.75"/>
  <cols>
    <col min="1" max="1" width="5" customWidth="1"/>
    <col min="2" max="2" width="18.7109375" customWidth="1"/>
    <col min="3" max="3" width="8.7109375" customWidth="1"/>
    <col min="4" max="4" width="24.7109375" customWidth="1"/>
    <col min="5" max="5" width="14.7109375" customWidth="1"/>
    <col min="6" max="6" width="7" customWidth="1"/>
    <col min="7" max="9" width="6.7109375" customWidth="1"/>
    <col min="10" max="10" width="9.28515625" customWidth="1"/>
    <col min="11" max="13" width="6.7109375" customWidth="1"/>
    <col min="14" max="15" width="9.28515625" customWidth="1"/>
    <col min="16" max="16" width="6.7109375" customWidth="1"/>
  </cols>
  <sheetData>
    <row r="1" spans="1:2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</row>
    <row r="2" spans="1:2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</row>
    <row r="3" spans="1:20" ht="20.100000000000001" customHeight="1">
      <c r="A3" s="466" t="s">
        <v>22</v>
      </c>
      <c r="B3" s="466"/>
      <c r="C3" s="7"/>
      <c r="D3" s="8"/>
      <c r="E3" s="8"/>
      <c r="F3" s="8"/>
      <c r="G3" s="8"/>
      <c r="H3" s="8"/>
      <c r="I3" s="8"/>
      <c r="J3" s="8"/>
      <c r="K3" s="8"/>
      <c r="L3" s="8"/>
    </row>
    <row r="4" spans="1:20" ht="20.100000000000001" customHeight="1">
      <c r="A4" s="466"/>
      <c r="B4" s="466"/>
      <c r="C4" s="7"/>
      <c r="D4" s="8"/>
      <c r="E4" s="8"/>
      <c r="F4" s="8"/>
      <c r="G4" s="8"/>
      <c r="H4" s="8"/>
      <c r="I4" s="8"/>
      <c r="J4" s="8"/>
      <c r="K4" s="8"/>
      <c r="L4" s="8"/>
    </row>
    <row r="5" spans="1:20" ht="12" customHeight="1" thickBot="1">
      <c r="Q5" s="9"/>
      <c r="S5" s="9"/>
      <c r="T5" s="9"/>
    </row>
    <row r="6" spans="1:20" ht="12.75" customHeight="1" thickBot="1">
      <c r="A6" s="467" t="s">
        <v>23</v>
      </c>
      <c r="B6" s="469" t="s">
        <v>24</v>
      </c>
      <c r="C6" s="469" t="s">
        <v>9</v>
      </c>
      <c r="D6" s="469" t="s">
        <v>25</v>
      </c>
      <c r="E6" s="469" t="s">
        <v>26</v>
      </c>
      <c r="F6" s="469" t="s">
        <v>27</v>
      </c>
      <c r="G6" s="477" t="s">
        <v>28</v>
      </c>
      <c r="H6" s="477"/>
      <c r="I6" s="477"/>
      <c r="J6" s="476" t="s">
        <v>29</v>
      </c>
      <c r="K6" s="477" t="s">
        <v>30</v>
      </c>
      <c r="L6" s="477"/>
      <c r="M6" s="477"/>
      <c r="N6" s="476" t="s">
        <v>31</v>
      </c>
      <c r="O6" s="476" t="s">
        <v>32</v>
      </c>
      <c r="P6" s="471" t="s">
        <v>33</v>
      </c>
      <c r="S6" s="9"/>
      <c r="T6" s="9"/>
    </row>
    <row r="7" spans="1:20" ht="13.5" thickBot="1">
      <c r="A7" s="468"/>
      <c r="B7" s="470"/>
      <c r="C7" s="470"/>
      <c r="D7" s="470"/>
      <c r="E7" s="470"/>
      <c r="F7" s="470"/>
      <c r="G7" s="10" t="s">
        <v>34</v>
      </c>
      <c r="H7" s="10" t="s">
        <v>35</v>
      </c>
      <c r="I7" s="10" t="s">
        <v>36</v>
      </c>
      <c r="J7" s="476"/>
      <c r="K7" s="34" t="s">
        <v>34</v>
      </c>
      <c r="L7" s="10" t="s">
        <v>35</v>
      </c>
      <c r="M7" s="10" t="s">
        <v>36</v>
      </c>
      <c r="N7" s="476"/>
      <c r="O7" s="476"/>
      <c r="P7" s="471"/>
      <c r="S7" s="9"/>
      <c r="T7" s="9"/>
    </row>
    <row r="8" spans="1:20" ht="15" customHeight="1">
      <c r="A8" s="113">
        <v>1</v>
      </c>
      <c r="B8" s="85" t="s">
        <v>89</v>
      </c>
      <c r="C8" s="68" t="s">
        <v>143</v>
      </c>
      <c r="D8" s="67" t="s">
        <v>64</v>
      </c>
      <c r="E8" s="62" t="s">
        <v>142</v>
      </c>
      <c r="F8" s="257" t="s">
        <v>58</v>
      </c>
      <c r="G8" s="79">
        <v>89</v>
      </c>
      <c r="H8" s="79">
        <v>89</v>
      </c>
      <c r="I8" s="79">
        <v>90</v>
      </c>
      <c r="J8" s="80">
        <f>AVERAGE(G8:I8)</f>
        <v>89.333333333333329</v>
      </c>
      <c r="K8" s="77">
        <v>92</v>
      </c>
      <c r="L8" s="76">
        <v>100</v>
      </c>
      <c r="M8" s="76">
        <v>100</v>
      </c>
      <c r="N8" s="82">
        <f>((K8+L8+M8)-MIN(K8:M8))/2</f>
        <v>100</v>
      </c>
      <c r="O8" s="80">
        <f>J8+N8</f>
        <v>189.33333333333331</v>
      </c>
      <c r="P8" s="112">
        <f>VLOOKUP($A$8:$A$95,'Body do MiČR'!$B$3:$D$102,2)</f>
        <v>100</v>
      </c>
      <c r="S8" s="9"/>
      <c r="T8" s="9"/>
    </row>
    <row r="9" spans="1:20" ht="15" customHeight="1">
      <c r="A9" s="113">
        <v>2</v>
      </c>
      <c r="B9" s="430" t="s">
        <v>427</v>
      </c>
      <c r="C9" s="257" t="s">
        <v>428</v>
      </c>
      <c r="D9" s="340" t="s">
        <v>190</v>
      </c>
      <c r="E9" s="62" t="s">
        <v>429</v>
      </c>
      <c r="F9" s="257" t="s">
        <v>62</v>
      </c>
      <c r="G9" s="79">
        <v>79</v>
      </c>
      <c r="H9" s="79">
        <v>80</v>
      </c>
      <c r="I9" s="79">
        <v>81</v>
      </c>
      <c r="J9" s="80">
        <f>AVERAGE(G9:I9)</f>
        <v>80</v>
      </c>
      <c r="K9" s="81">
        <v>89</v>
      </c>
      <c r="L9" s="79">
        <v>93</v>
      </c>
      <c r="M9" s="79">
        <v>93</v>
      </c>
      <c r="N9" s="82">
        <f>((K9+L9+M9)-MIN(K9:M9))/2</f>
        <v>93</v>
      </c>
      <c r="O9" s="80">
        <f>J9+N9</f>
        <v>173</v>
      </c>
      <c r="P9" s="112">
        <f>VLOOKUP($A$8:$A$95,'Body do MiČR'!$B$3:$D$102,2)</f>
        <v>80</v>
      </c>
      <c r="S9" s="9"/>
      <c r="T9" s="9"/>
    </row>
    <row r="10" spans="1:20" ht="15" customHeight="1" thickBot="1">
      <c r="A10" s="173">
        <v>3</v>
      </c>
      <c r="B10" s="429" t="s">
        <v>503</v>
      </c>
      <c r="C10" s="258" t="s">
        <v>500</v>
      </c>
      <c r="D10" s="278" t="s">
        <v>501</v>
      </c>
      <c r="E10" s="259" t="s">
        <v>502</v>
      </c>
      <c r="F10" s="258" t="s">
        <v>133</v>
      </c>
      <c r="G10" s="83">
        <v>79</v>
      </c>
      <c r="H10" s="83">
        <v>80</v>
      </c>
      <c r="I10" s="83">
        <v>81</v>
      </c>
      <c r="J10" s="174">
        <f>AVERAGE(G10:I10)</f>
        <v>80</v>
      </c>
      <c r="K10" s="83">
        <v>92</v>
      </c>
      <c r="L10" s="83">
        <v>89</v>
      </c>
      <c r="M10" s="84">
        <v>82</v>
      </c>
      <c r="N10" s="175">
        <f>((K10+L10+M10)-MIN(K10:M10))/2</f>
        <v>90.5</v>
      </c>
      <c r="O10" s="174">
        <f>J10+N10</f>
        <v>170.5</v>
      </c>
      <c r="P10" s="111">
        <f>VLOOKUP($A$8:$A$95,'Body do MiČR'!$B$3:$D$102,2)</f>
        <v>60</v>
      </c>
      <c r="S10" s="9"/>
      <c r="T10" s="9"/>
    </row>
    <row r="11" spans="1:20" ht="15" customHeight="1" thickBot="1"/>
    <row r="12" spans="1:20" ht="15" customHeight="1">
      <c r="B12" s="11" t="s">
        <v>28</v>
      </c>
      <c r="C12" s="472" t="s">
        <v>24</v>
      </c>
      <c r="D12" s="472"/>
      <c r="E12" s="12" t="s">
        <v>9</v>
      </c>
      <c r="F12" s="473" t="s">
        <v>37</v>
      </c>
      <c r="G12" s="473"/>
      <c r="H12" s="473"/>
      <c r="I12" s="474" t="s">
        <v>38</v>
      </c>
      <c r="J12" s="474"/>
      <c r="K12" s="475" t="s">
        <v>24</v>
      </c>
      <c r="L12" s="475"/>
      <c r="M12" s="475"/>
      <c r="N12" s="14" t="s">
        <v>9</v>
      </c>
      <c r="O12" s="473" t="s">
        <v>37</v>
      </c>
      <c r="P12" s="473"/>
    </row>
    <row r="13" spans="1:20" ht="15" customHeight="1">
      <c r="B13" s="18" t="s">
        <v>201</v>
      </c>
      <c r="C13" s="479" t="s">
        <v>72</v>
      </c>
      <c r="D13" s="479"/>
      <c r="E13" s="16" t="s">
        <v>489</v>
      </c>
      <c r="F13" s="478"/>
      <c r="G13" s="478"/>
      <c r="H13" s="478"/>
      <c r="I13" s="480" t="s">
        <v>39</v>
      </c>
      <c r="J13" s="480"/>
      <c r="K13" s="481" t="s">
        <v>115</v>
      </c>
      <c r="L13" s="484"/>
      <c r="M13" s="485"/>
      <c r="N13" s="339" t="s">
        <v>295</v>
      </c>
      <c r="O13" s="478"/>
      <c r="P13" s="478"/>
    </row>
    <row r="14" spans="1:20" ht="15" customHeight="1">
      <c r="B14" s="18" t="s">
        <v>486</v>
      </c>
      <c r="C14" s="479" t="s">
        <v>249</v>
      </c>
      <c r="D14" s="479"/>
      <c r="E14" s="16" t="s">
        <v>301</v>
      </c>
      <c r="F14" s="478"/>
      <c r="G14" s="478"/>
      <c r="H14" s="478"/>
      <c r="I14" s="480" t="s">
        <v>40</v>
      </c>
      <c r="J14" s="480"/>
      <c r="K14" s="481" t="s">
        <v>109</v>
      </c>
      <c r="L14" s="482"/>
      <c r="M14" s="483"/>
      <c r="N14" s="339" t="s">
        <v>268</v>
      </c>
      <c r="O14" s="478"/>
      <c r="P14" s="478"/>
    </row>
    <row r="15" spans="1:20" ht="15" customHeight="1">
      <c r="B15" s="18">
        <v>3</v>
      </c>
      <c r="C15" s="479" t="s">
        <v>65</v>
      </c>
      <c r="D15" s="479"/>
      <c r="E15" s="16" t="s">
        <v>275</v>
      </c>
      <c r="F15" s="478"/>
      <c r="G15" s="478"/>
      <c r="H15" s="478"/>
      <c r="I15" s="488"/>
      <c r="J15" s="488"/>
      <c r="K15" s="481" t="s">
        <v>63</v>
      </c>
      <c r="L15" s="484"/>
      <c r="M15" s="485"/>
      <c r="N15" s="339" t="s">
        <v>287</v>
      </c>
      <c r="O15" s="478"/>
      <c r="P15" s="478"/>
    </row>
    <row r="16" spans="1:20" ht="15" customHeight="1">
      <c r="B16" s="18" t="s">
        <v>506</v>
      </c>
      <c r="C16" s="479" t="s">
        <v>244</v>
      </c>
      <c r="D16" s="479"/>
      <c r="E16" s="16" t="s">
        <v>208</v>
      </c>
      <c r="F16" s="478"/>
      <c r="G16" s="478"/>
      <c r="H16" s="478"/>
      <c r="I16" s="488"/>
      <c r="J16" s="488"/>
      <c r="K16" s="481" t="s">
        <v>113</v>
      </c>
      <c r="L16" s="484"/>
      <c r="M16" s="485"/>
      <c r="N16" s="339" t="s">
        <v>296</v>
      </c>
      <c r="O16" s="478"/>
      <c r="P16" s="478"/>
    </row>
    <row r="17" spans="1:16" ht="15" customHeight="1">
      <c r="B17" s="18">
        <v>2</v>
      </c>
      <c r="C17" s="479" t="s">
        <v>84</v>
      </c>
      <c r="D17" s="479"/>
      <c r="E17" s="16" t="s">
        <v>274</v>
      </c>
      <c r="F17" s="478"/>
      <c r="G17" s="478"/>
      <c r="H17" s="478"/>
      <c r="I17" s="486"/>
      <c r="J17" s="486"/>
      <c r="K17" s="481"/>
      <c r="L17" s="484"/>
      <c r="M17" s="485"/>
      <c r="N17" s="339"/>
      <c r="O17" s="478"/>
      <c r="P17" s="478"/>
    </row>
    <row r="18" spans="1:16" ht="15" customHeight="1">
      <c r="B18" s="18">
        <v>3</v>
      </c>
      <c r="C18" s="479" t="s">
        <v>109</v>
      </c>
      <c r="D18" s="479"/>
      <c r="E18" s="16" t="s">
        <v>268</v>
      </c>
      <c r="F18" s="478"/>
      <c r="G18" s="478"/>
      <c r="H18" s="478"/>
      <c r="I18" s="487" t="s">
        <v>41</v>
      </c>
      <c r="J18" s="487"/>
      <c r="K18" s="481" t="s">
        <v>244</v>
      </c>
      <c r="L18" s="484"/>
      <c r="M18" s="485"/>
      <c r="N18" s="339" t="s">
        <v>208</v>
      </c>
      <c r="O18" s="478"/>
      <c r="P18" s="478"/>
    </row>
    <row r="19" spans="1:16" ht="15" customHeight="1" thickBot="1">
      <c r="B19" s="19" t="s">
        <v>42</v>
      </c>
      <c r="C19" s="492" t="s">
        <v>245</v>
      </c>
      <c r="D19" s="492"/>
      <c r="E19" s="202" t="s">
        <v>294</v>
      </c>
      <c r="F19" s="490"/>
      <c r="G19" s="490"/>
      <c r="H19" s="490"/>
      <c r="I19" s="493" t="s">
        <v>42</v>
      </c>
      <c r="J19" s="493"/>
      <c r="K19" s="494" t="s">
        <v>111</v>
      </c>
      <c r="L19" s="495"/>
      <c r="M19" s="496"/>
      <c r="N19" s="337" t="s">
        <v>294</v>
      </c>
      <c r="O19" s="490"/>
      <c r="P19" s="490"/>
    </row>
    <row r="20" spans="1:16" ht="15" customHeight="1">
      <c r="A20" s="20"/>
      <c r="B20" s="20"/>
      <c r="C20" s="491"/>
      <c r="D20" s="491"/>
      <c r="E20" s="20"/>
      <c r="F20" s="21"/>
      <c r="G20" s="21"/>
      <c r="H20" s="22"/>
      <c r="I20" s="22"/>
      <c r="J20" s="22"/>
      <c r="K20" s="22"/>
    </row>
    <row r="21" spans="1:16" ht="15" customHeight="1">
      <c r="A21" s="20"/>
      <c r="B21" s="23"/>
      <c r="C21" s="23"/>
      <c r="E21" s="24"/>
      <c r="F21" s="21"/>
      <c r="G21" s="21"/>
      <c r="H21" s="22"/>
      <c r="I21" s="22"/>
      <c r="J21" s="22"/>
      <c r="K21" s="22"/>
    </row>
    <row r="22" spans="1:16" ht="15" customHeight="1">
      <c r="A22" s="20"/>
      <c r="B22" s="23"/>
      <c r="C22" s="23"/>
      <c r="E22" s="24"/>
      <c r="F22" s="21"/>
      <c r="G22" s="21"/>
      <c r="H22" s="22"/>
      <c r="I22" s="22"/>
      <c r="J22" s="22"/>
      <c r="K22" s="22"/>
    </row>
    <row r="23" spans="1:16" ht="15" customHeight="1">
      <c r="A23" s="20"/>
      <c r="B23" s="23"/>
      <c r="C23" s="23"/>
      <c r="E23" s="24"/>
      <c r="F23" s="23"/>
      <c r="G23" s="21"/>
      <c r="H23" s="22"/>
      <c r="I23" s="22"/>
      <c r="J23" s="22"/>
      <c r="K23" s="22"/>
    </row>
    <row r="24" spans="1:16" ht="15" customHeight="1">
      <c r="A24" s="20"/>
      <c r="B24" s="23"/>
      <c r="C24" s="23"/>
      <c r="E24" s="24"/>
      <c r="F24" s="21"/>
      <c r="G24" s="21"/>
      <c r="H24" s="22"/>
      <c r="I24" s="22"/>
      <c r="J24" s="22"/>
      <c r="K24" s="22"/>
    </row>
    <row r="25" spans="1:16" ht="15" customHeight="1">
      <c r="A25" s="20"/>
      <c r="B25" s="23"/>
      <c r="C25" s="23"/>
    </row>
    <row r="26" spans="1:16" ht="15" customHeight="1">
      <c r="A26" s="20"/>
      <c r="B26" s="23"/>
      <c r="C26" s="23"/>
    </row>
    <row r="40" spans="3:3">
      <c r="C40" t="s">
        <v>616</v>
      </c>
    </row>
    <row r="41" spans="3:3">
      <c r="C41" t="s">
        <v>617</v>
      </c>
    </row>
    <row r="42" spans="3:3">
      <c r="C42" t="s">
        <v>618</v>
      </c>
    </row>
  </sheetData>
  <sortState ref="B8:O10">
    <sortCondition descending="1" ref="O8"/>
  </sortState>
  <mergeCells count="56">
    <mergeCell ref="A1:J1"/>
    <mergeCell ref="A2:J2"/>
    <mergeCell ref="O19:P19"/>
    <mergeCell ref="C20:D20"/>
    <mergeCell ref="C19:D19"/>
    <mergeCell ref="F19:H19"/>
    <mergeCell ref="I19:J19"/>
    <mergeCell ref="K19:M19"/>
    <mergeCell ref="O17:P17"/>
    <mergeCell ref="C18:D18"/>
    <mergeCell ref="O18:P18"/>
    <mergeCell ref="O15:P15"/>
    <mergeCell ref="C16:D16"/>
    <mergeCell ref="F16:H16"/>
    <mergeCell ref="I16:J16"/>
    <mergeCell ref="K16:M16"/>
    <mergeCell ref="O16:P16"/>
    <mergeCell ref="C15:D15"/>
    <mergeCell ref="F15:H15"/>
    <mergeCell ref="I15:J15"/>
    <mergeCell ref="K15:M15"/>
    <mergeCell ref="C17:D17"/>
    <mergeCell ref="F17:H17"/>
    <mergeCell ref="I17:J17"/>
    <mergeCell ref="K17:M17"/>
    <mergeCell ref="F18:H18"/>
    <mergeCell ref="I18:J18"/>
    <mergeCell ref="K18:M18"/>
    <mergeCell ref="O13:P13"/>
    <mergeCell ref="C14:D14"/>
    <mergeCell ref="F14:H14"/>
    <mergeCell ref="I14:J14"/>
    <mergeCell ref="K14:M14"/>
    <mergeCell ref="O14:P14"/>
    <mergeCell ref="C13:D13"/>
    <mergeCell ref="F13:H13"/>
    <mergeCell ref="I13:J13"/>
    <mergeCell ref="K13:M13"/>
    <mergeCell ref="P6:P7"/>
    <mergeCell ref="C12:D12"/>
    <mergeCell ref="F12:H12"/>
    <mergeCell ref="I12:J12"/>
    <mergeCell ref="K12:M12"/>
    <mergeCell ref="O12:P12"/>
    <mergeCell ref="J6:J7"/>
    <mergeCell ref="K6:M6"/>
    <mergeCell ref="N6:N7"/>
    <mergeCell ref="O6:O7"/>
    <mergeCell ref="E6:E7"/>
    <mergeCell ref="F6:F7"/>
    <mergeCell ref="G6:I6"/>
    <mergeCell ref="A3:B4"/>
    <mergeCell ref="A6:A7"/>
    <mergeCell ref="B6:B7"/>
    <mergeCell ref="C6:C7"/>
    <mergeCell ref="D6:D7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2"/>
  <sheetViews>
    <sheetView showZeros="0" topLeftCell="C1" workbookViewId="0">
      <selection activeCell="C42" sqref="C42:E42"/>
    </sheetView>
  </sheetViews>
  <sheetFormatPr defaultRowHeight="12.75"/>
  <cols>
    <col min="1" max="1" width="5" customWidth="1"/>
    <col min="2" max="2" width="18.7109375" customWidth="1"/>
    <col min="3" max="3" width="8.7109375" customWidth="1"/>
    <col min="4" max="4" width="24.7109375" customWidth="1"/>
    <col min="5" max="5" width="15.42578125" customWidth="1"/>
    <col min="6" max="6" width="7" customWidth="1"/>
    <col min="7" max="9" width="6.7109375" customWidth="1"/>
    <col min="10" max="10" width="9.28515625" customWidth="1"/>
    <col min="11" max="13" width="6.7109375" customWidth="1"/>
    <col min="14" max="15" width="9.28515625" customWidth="1"/>
    <col min="16" max="16" width="6.7109375" customWidth="1"/>
  </cols>
  <sheetData>
    <row r="1" spans="1:2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</row>
    <row r="2" spans="1:2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</row>
    <row r="3" spans="1:20" ht="20.100000000000001" customHeight="1">
      <c r="A3" s="500" t="s">
        <v>47</v>
      </c>
      <c r="B3" s="500"/>
      <c r="C3" s="7"/>
      <c r="D3" s="8"/>
      <c r="E3" s="8"/>
      <c r="F3" s="8"/>
      <c r="G3" s="8"/>
      <c r="H3" s="8"/>
      <c r="I3" s="8"/>
      <c r="J3" s="8"/>
      <c r="K3" s="8"/>
      <c r="L3" s="8"/>
    </row>
    <row r="4" spans="1:20" ht="20.100000000000001" customHeight="1">
      <c r="A4" s="500"/>
      <c r="B4" s="500"/>
      <c r="C4" s="7"/>
      <c r="D4" s="8"/>
      <c r="E4" s="8"/>
      <c r="F4" s="8"/>
      <c r="G4" s="8"/>
      <c r="H4" s="8"/>
      <c r="I4" s="8"/>
      <c r="J4" s="8"/>
      <c r="K4" s="8"/>
      <c r="L4" s="8"/>
    </row>
    <row r="5" spans="1:20" ht="12" customHeight="1">
      <c r="Q5" s="9"/>
      <c r="S5" s="9"/>
      <c r="T5" s="9"/>
    </row>
    <row r="6" spans="1:20" ht="12.75" customHeight="1" thickBot="1">
      <c r="A6" s="467" t="s">
        <v>23</v>
      </c>
      <c r="B6" s="469" t="s">
        <v>24</v>
      </c>
      <c r="C6" s="469" t="s">
        <v>9</v>
      </c>
      <c r="D6" s="469" t="s">
        <v>25</v>
      </c>
      <c r="E6" s="469" t="s">
        <v>26</v>
      </c>
      <c r="F6" s="469" t="s">
        <v>27</v>
      </c>
      <c r="G6" s="477" t="s">
        <v>28</v>
      </c>
      <c r="H6" s="477"/>
      <c r="I6" s="477"/>
      <c r="J6" s="476" t="s">
        <v>29</v>
      </c>
      <c r="K6" s="477" t="s">
        <v>30</v>
      </c>
      <c r="L6" s="477"/>
      <c r="M6" s="477"/>
      <c r="N6" s="476" t="s">
        <v>31</v>
      </c>
      <c r="O6" s="476" t="s">
        <v>32</v>
      </c>
      <c r="P6" s="471" t="s">
        <v>33</v>
      </c>
      <c r="S6" s="9"/>
      <c r="T6" s="9"/>
    </row>
    <row r="7" spans="1:20" ht="13.5" thickBot="1">
      <c r="A7" s="467"/>
      <c r="B7" s="469"/>
      <c r="C7" s="469"/>
      <c r="D7" s="469"/>
      <c r="E7" s="469"/>
      <c r="F7" s="469"/>
      <c r="G7" s="32" t="s">
        <v>34</v>
      </c>
      <c r="H7" s="32" t="s">
        <v>35</v>
      </c>
      <c r="I7" s="32" t="s">
        <v>36</v>
      </c>
      <c r="J7" s="499"/>
      <c r="K7" s="33" t="s">
        <v>34</v>
      </c>
      <c r="L7" s="32" t="s">
        <v>35</v>
      </c>
      <c r="M7" s="32" t="s">
        <v>36</v>
      </c>
      <c r="N7" s="499"/>
      <c r="O7" s="499"/>
      <c r="P7" s="498"/>
      <c r="S7" s="9"/>
      <c r="T7" s="9"/>
    </row>
    <row r="8" spans="1:20" ht="15" customHeight="1">
      <c r="A8" s="114">
        <v>1</v>
      </c>
      <c r="B8" s="433" t="s">
        <v>59</v>
      </c>
      <c r="C8" s="435" t="s">
        <v>60</v>
      </c>
      <c r="D8" s="436" t="s">
        <v>171</v>
      </c>
      <c r="E8" s="436" t="s">
        <v>446</v>
      </c>
      <c r="F8" s="435" t="s">
        <v>433</v>
      </c>
      <c r="G8" s="38">
        <v>96</v>
      </c>
      <c r="H8" s="38">
        <v>96</v>
      </c>
      <c r="I8" s="38">
        <v>97</v>
      </c>
      <c r="J8" s="75">
        <f>AVERAGE(G8:I8)</f>
        <v>96.333333333333329</v>
      </c>
      <c r="K8" s="76">
        <v>98</v>
      </c>
      <c r="L8" s="77">
        <v>87</v>
      </c>
      <c r="M8" s="76">
        <v>94</v>
      </c>
      <c r="N8" s="78">
        <f t="shared" ref="N8:N14" si="0">((K8+L8+M8)-MIN(K8:M8))/2</f>
        <v>96</v>
      </c>
      <c r="O8" s="75">
        <f t="shared" ref="O8:O14" si="1">J8+N8</f>
        <v>192.33333333333331</v>
      </c>
      <c r="P8" s="110">
        <f>VLOOKUP($A$8:$A$84,'Body do MiČR'!$B$3:$D$102,2)</f>
        <v>100</v>
      </c>
      <c r="S8" s="9"/>
      <c r="T8" s="9"/>
    </row>
    <row r="9" spans="1:20" ht="15" customHeight="1">
      <c r="A9" s="113">
        <v>2</v>
      </c>
      <c r="B9" s="310" t="s">
        <v>106</v>
      </c>
      <c r="C9" s="311" t="s">
        <v>107</v>
      </c>
      <c r="D9" s="312" t="s">
        <v>191</v>
      </c>
      <c r="E9" s="314" t="s">
        <v>465</v>
      </c>
      <c r="F9" s="316" t="s">
        <v>466</v>
      </c>
      <c r="G9" s="37">
        <v>95</v>
      </c>
      <c r="H9" s="37">
        <v>95</v>
      </c>
      <c r="I9" s="37">
        <v>93</v>
      </c>
      <c r="J9" s="80">
        <f>AVERAGE(G9:I9)</f>
        <v>94.333333333333329</v>
      </c>
      <c r="K9" s="79">
        <v>94</v>
      </c>
      <c r="L9" s="79">
        <v>95</v>
      </c>
      <c r="M9" s="81">
        <v>83</v>
      </c>
      <c r="N9" s="82">
        <f t="shared" si="0"/>
        <v>94.5</v>
      </c>
      <c r="O9" s="80">
        <f t="shared" si="1"/>
        <v>188.83333333333331</v>
      </c>
      <c r="P9" s="112">
        <f>VLOOKUP($A$8:$A$84,'Body do MiČR'!$B$3:$D$102,2)</f>
        <v>80</v>
      </c>
      <c r="S9" s="9"/>
      <c r="T9" s="9"/>
    </row>
    <row r="10" spans="1:20" ht="15" customHeight="1">
      <c r="A10" s="113">
        <v>3</v>
      </c>
      <c r="B10" s="55" t="s">
        <v>430</v>
      </c>
      <c r="C10" s="87" t="s">
        <v>431</v>
      </c>
      <c r="D10" s="88" t="s">
        <v>171</v>
      </c>
      <c r="E10" s="260" t="s">
        <v>432</v>
      </c>
      <c r="F10" s="48" t="s">
        <v>424</v>
      </c>
      <c r="G10" s="37">
        <v>94</v>
      </c>
      <c r="H10" s="37">
        <v>93</v>
      </c>
      <c r="I10" s="37">
        <v>94</v>
      </c>
      <c r="J10" s="80">
        <f>AVERAGE(G10:I10)</f>
        <v>93.666666666666671</v>
      </c>
      <c r="K10" s="81">
        <v>84</v>
      </c>
      <c r="L10" s="79">
        <v>95</v>
      </c>
      <c r="M10" s="79">
        <v>91</v>
      </c>
      <c r="N10" s="82">
        <f t="shared" si="0"/>
        <v>93</v>
      </c>
      <c r="O10" s="80">
        <f t="shared" si="1"/>
        <v>186.66666666666669</v>
      </c>
      <c r="P10" s="112">
        <f>VLOOKUP($A$8:$A$84,'Body do MiČR'!$B$3:$D$102,2)</f>
        <v>60</v>
      </c>
      <c r="S10" s="9"/>
      <c r="T10" s="9"/>
    </row>
    <row r="11" spans="1:20" ht="15" customHeight="1">
      <c r="A11" s="113">
        <v>4</v>
      </c>
      <c r="B11" s="432" t="s">
        <v>72</v>
      </c>
      <c r="C11" s="434" t="s">
        <v>76</v>
      </c>
      <c r="D11" s="88" t="s">
        <v>171</v>
      </c>
      <c r="E11" s="88" t="s">
        <v>167</v>
      </c>
      <c r="F11" s="87" t="s">
        <v>176</v>
      </c>
      <c r="G11" s="37">
        <v>96</v>
      </c>
      <c r="H11" s="37">
        <v>95</v>
      </c>
      <c r="I11" s="37">
        <v>96</v>
      </c>
      <c r="J11" s="80">
        <f>AVERAGE(G11:I11)</f>
        <v>95.666666666666671</v>
      </c>
      <c r="K11" s="81">
        <v>27</v>
      </c>
      <c r="L11" s="79">
        <v>93</v>
      </c>
      <c r="M11" s="79">
        <v>87</v>
      </c>
      <c r="N11" s="82">
        <f t="shared" si="0"/>
        <v>90</v>
      </c>
      <c r="O11" s="80">
        <f t="shared" si="1"/>
        <v>185.66666666666669</v>
      </c>
      <c r="P11" s="112">
        <f>VLOOKUP($A$8:$A$84,'Body do MiČR'!$B$3:$D$102,2)</f>
        <v>50</v>
      </c>
      <c r="S11" s="9"/>
      <c r="T11" s="9"/>
    </row>
    <row r="12" spans="1:20" ht="15" customHeight="1">
      <c r="A12" s="113">
        <v>5</v>
      </c>
      <c r="B12" s="85" t="s">
        <v>70</v>
      </c>
      <c r="C12" s="68" t="s">
        <v>71</v>
      </c>
      <c r="D12" s="67" t="s">
        <v>121</v>
      </c>
      <c r="E12" s="315" t="s">
        <v>166</v>
      </c>
      <c r="F12" s="317" t="s">
        <v>62</v>
      </c>
      <c r="G12" s="300" t="s">
        <v>492</v>
      </c>
      <c r="H12" s="300" t="s">
        <v>493</v>
      </c>
      <c r="I12" s="300" t="s">
        <v>492</v>
      </c>
      <c r="J12" s="80">
        <v>88</v>
      </c>
      <c r="K12" s="79">
        <v>98</v>
      </c>
      <c r="L12" s="79">
        <v>95</v>
      </c>
      <c r="M12" s="81">
        <v>94</v>
      </c>
      <c r="N12" s="82">
        <f t="shared" si="0"/>
        <v>96.5</v>
      </c>
      <c r="O12" s="80">
        <f t="shared" si="1"/>
        <v>184.5</v>
      </c>
      <c r="P12" s="112">
        <f>VLOOKUP($A$8:$A$84,'Body do MiČR'!$B$3:$D$102,2)</f>
        <v>45</v>
      </c>
      <c r="S12" s="9"/>
      <c r="T12" s="9"/>
    </row>
    <row r="13" spans="1:20" ht="15" customHeight="1">
      <c r="A13" s="113">
        <v>6</v>
      </c>
      <c r="B13" s="341" t="s">
        <v>513</v>
      </c>
      <c r="C13" s="48" t="s">
        <v>509</v>
      </c>
      <c r="D13" s="49" t="s">
        <v>510</v>
      </c>
      <c r="E13" s="49" t="s">
        <v>511</v>
      </c>
      <c r="F13" s="48" t="s">
        <v>50</v>
      </c>
      <c r="G13" s="37">
        <v>83</v>
      </c>
      <c r="H13" s="37">
        <v>85</v>
      </c>
      <c r="I13" s="37">
        <v>84</v>
      </c>
      <c r="J13" s="80">
        <f>AVERAGE(G13:I13)</f>
        <v>84</v>
      </c>
      <c r="K13" s="79">
        <v>100</v>
      </c>
      <c r="L13" s="79">
        <v>100</v>
      </c>
      <c r="M13" s="81">
        <v>98</v>
      </c>
      <c r="N13" s="82">
        <f t="shared" si="0"/>
        <v>100</v>
      </c>
      <c r="O13" s="80">
        <f t="shared" si="1"/>
        <v>184</v>
      </c>
      <c r="P13" s="112">
        <f>VLOOKUP($A$8:$A$84,'Body do MiČR'!$B$3:$D$102,2)</f>
        <v>40</v>
      </c>
      <c r="S13" s="9"/>
      <c r="T13" s="9"/>
    </row>
    <row r="14" spans="1:20" ht="15" customHeight="1" thickBot="1">
      <c r="A14" s="173">
        <v>7</v>
      </c>
      <c r="B14" s="371" t="s">
        <v>512</v>
      </c>
      <c r="C14" s="342" t="s">
        <v>507</v>
      </c>
      <c r="D14" s="343" t="s">
        <v>56</v>
      </c>
      <c r="E14" s="343" t="s">
        <v>508</v>
      </c>
      <c r="F14" s="342" t="s">
        <v>58</v>
      </c>
      <c r="G14" s="39">
        <v>88</v>
      </c>
      <c r="H14" s="39">
        <v>83</v>
      </c>
      <c r="I14" s="39">
        <v>86</v>
      </c>
      <c r="J14" s="174">
        <f>AVERAGE(G14:I14)</f>
        <v>85.666666666666671</v>
      </c>
      <c r="K14" s="84">
        <v>63</v>
      </c>
      <c r="L14" s="83">
        <v>82</v>
      </c>
      <c r="M14" s="83">
        <v>79</v>
      </c>
      <c r="N14" s="175">
        <f t="shared" si="0"/>
        <v>80.5</v>
      </c>
      <c r="O14" s="174">
        <f t="shared" si="1"/>
        <v>166.16666666666669</v>
      </c>
      <c r="P14" s="111">
        <f>VLOOKUP($A$8:$A$84,'Body do MiČR'!$B$3:$D$102,2)</f>
        <v>36</v>
      </c>
      <c r="S14" s="9"/>
      <c r="T14" s="9"/>
    </row>
    <row r="15" spans="1:20" ht="15" customHeight="1" thickBot="1"/>
    <row r="16" spans="1:20" ht="15" customHeight="1">
      <c r="B16" s="11" t="s">
        <v>28</v>
      </c>
      <c r="C16" s="472" t="s">
        <v>24</v>
      </c>
      <c r="D16" s="472"/>
      <c r="E16" s="12" t="s">
        <v>9</v>
      </c>
      <c r="F16" s="473" t="s">
        <v>37</v>
      </c>
      <c r="G16" s="473"/>
      <c r="H16" s="473"/>
      <c r="I16" s="474" t="s">
        <v>38</v>
      </c>
      <c r="J16" s="474"/>
      <c r="K16" s="475" t="s">
        <v>24</v>
      </c>
      <c r="L16" s="475"/>
      <c r="M16" s="475"/>
      <c r="N16" s="14" t="s">
        <v>9</v>
      </c>
      <c r="O16" s="473" t="s">
        <v>37</v>
      </c>
      <c r="P16" s="473"/>
    </row>
    <row r="17" spans="1:16" ht="15" customHeight="1">
      <c r="B17" s="18" t="s">
        <v>201</v>
      </c>
      <c r="C17" s="479" t="s">
        <v>103</v>
      </c>
      <c r="D17" s="479"/>
      <c r="E17" s="16" t="s">
        <v>488</v>
      </c>
      <c r="F17" s="478"/>
      <c r="G17" s="478"/>
      <c r="H17" s="478"/>
      <c r="I17" s="480" t="s">
        <v>39</v>
      </c>
      <c r="J17" s="480"/>
      <c r="K17" s="481" t="s">
        <v>115</v>
      </c>
      <c r="L17" s="484"/>
      <c r="M17" s="485"/>
      <c r="N17" s="339" t="s">
        <v>295</v>
      </c>
      <c r="O17" s="478"/>
      <c r="P17" s="478"/>
    </row>
    <row r="18" spans="1:16" ht="15" customHeight="1">
      <c r="B18" s="18" t="s">
        <v>486</v>
      </c>
      <c r="C18" s="479" t="s">
        <v>249</v>
      </c>
      <c r="D18" s="479"/>
      <c r="E18" s="16" t="s">
        <v>301</v>
      </c>
      <c r="F18" s="478"/>
      <c r="G18" s="478"/>
      <c r="H18" s="478"/>
      <c r="I18" s="480" t="s">
        <v>40</v>
      </c>
      <c r="J18" s="480"/>
      <c r="K18" s="481" t="s">
        <v>109</v>
      </c>
      <c r="L18" s="482"/>
      <c r="M18" s="483"/>
      <c r="N18" s="339" t="s">
        <v>268</v>
      </c>
      <c r="O18" s="478"/>
      <c r="P18" s="478"/>
    </row>
    <row r="19" spans="1:16" ht="15" customHeight="1">
      <c r="B19" s="18">
        <v>3</v>
      </c>
      <c r="C19" s="479" t="s">
        <v>65</v>
      </c>
      <c r="D19" s="479"/>
      <c r="E19" s="16" t="s">
        <v>275</v>
      </c>
      <c r="F19" s="478"/>
      <c r="G19" s="478"/>
      <c r="H19" s="478"/>
      <c r="I19" s="488"/>
      <c r="J19" s="488"/>
      <c r="K19" s="481" t="s">
        <v>63</v>
      </c>
      <c r="L19" s="484"/>
      <c r="M19" s="485"/>
      <c r="N19" s="339" t="s">
        <v>287</v>
      </c>
      <c r="O19" s="478"/>
      <c r="P19" s="478"/>
    </row>
    <row r="20" spans="1:16" ht="15" customHeight="1">
      <c r="B20" s="18" t="s">
        <v>506</v>
      </c>
      <c r="C20" s="479" t="s">
        <v>244</v>
      </c>
      <c r="D20" s="479"/>
      <c r="E20" s="16" t="s">
        <v>208</v>
      </c>
      <c r="F20" s="478"/>
      <c r="G20" s="478"/>
      <c r="H20" s="478"/>
      <c r="I20" s="488"/>
      <c r="J20" s="488"/>
      <c r="K20" s="481" t="s">
        <v>113</v>
      </c>
      <c r="L20" s="484"/>
      <c r="M20" s="485"/>
      <c r="N20" s="339" t="s">
        <v>296</v>
      </c>
      <c r="O20" s="478"/>
      <c r="P20" s="478"/>
    </row>
    <row r="21" spans="1:16" ht="15" customHeight="1">
      <c r="B21" s="18">
        <v>2</v>
      </c>
      <c r="C21" s="479" t="s">
        <v>84</v>
      </c>
      <c r="D21" s="479"/>
      <c r="E21" s="16" t="s">
        <v>274</v>
      </c>
      <c r="F21" s="478"/>
      <c r="G21" s="478"/>
      <c r="H21" s="478"/>
      <c r="I21" s="486"/>
      <c r="J21" s="486"/>
      <c r="K21" s="481"/>
      <c r="L21" s="484"/>
      <c r="M21" s="485"/>
      <c r="N21" s="339"/>
      <c r="O21" s="478"/>
      <c r="P21" s="478"/>
    </row>
    <row r="22" spans="1:16" ht="15" customHeight="1">
      <c r="B22" s="18">
        <v>3</v>
      </c>
      <c r="C22" s="479" t="s">
        <v>109</v>
      </c>
      <c r="D22" s="479"/>
      <c r="E22" s="16" t="s">
        <v>268</v>
      </c>
      <c r="F22" s="478"/>
      <c r="G22" s="478"/>
      <c r="H22" s="478"/>
      <c r="I22" s="487" t="s">
        <v>41</v>
      </c>
      <c r="J22" s="487"/>
      <c r="K22" s="481" t="s">
        <v>244</v>
      </c>
      <c r="L22" s="484"/>
      <c r="M22" s="485"/>
      <c r="N22" s="339" t="s">
        <v>208</v>
      </c>
      <c r="O22" s="478"/>
      <c r="P22" s="478"/>
    </row>
    <row r="23" spans="1:16" ht="15" customHeight="1" thickBot="1">
      <c r="B23" s="19" t="s">
        <v>42</v>
      </c>
      <c r="C23" s="492" t="s">
        <v>245</v>
      </c>
      <c r="D23" s="492"/>
      <c r="E23" s="202" t="s">
        <v>294</v>
      </c>
      <c r="F23" s="490"/>
      <c r="G23" s="490"/>
      <c r="H23" s="490"/>
      <c r="I23" s="493" t="s">
        <v>42</v>
      </c>
      <c r="J23" s="493"/>
      <c r="K23" s="494" t="s">
        <v>111</v>
      </c>
      <c r="L23" s="495"/>
      <c r="M23" s="496"/>
      <c r="N23" s="337" t="s">
        <v>294</v>
      </c>
      <c r="O23" s="490"/>
      <c r="P23" s="490"/>
    </row>
    <row r="24" spans="1:16" ht="15" customHeight="1">
      <c r="A24" s="20"/>
      <c r="B24" s="20"/>
      <c r="C24" s="497"/>
      <c r="D24" s="497"/>
      <c r="E24" s="20"/>
      <c r="F24" s="21"/>
      <c r="G24" s="21"/>
      <c r="H24" s="22"/>
      <c r="I24" s="22"/>
      <c r="J24" s="22"/>
      <c r="K24" s="22"/>
    </row>
    <row r="25" spans="1:16" ht="15" customHeight="1">
      <c r="A25" s="20"/>
      <c r="B25" s="23"/>
      <c r="C25" s="23"/>
      <c r="E25" s="24"/>
      <c r="F25" s="21"/>
      <c r="G25" s="21"/>
      <c r="H25" s="22"/>
      <c r="I25" s="301"/>
      <c r="J25" s="22"/>
      <c r="K25" s="22"/>
    </row>
    <row r="26" spans="1:16" ht="15" customHeight="1">
      <c r="A26" s="20"/>
      <c r="B26" s="23"/>
      <c r="C26" s="23"/>
      <c r="E26" s="24"/>
      <c r="F26" s="21"/>
      <c r="G26" s="21"/>
      <c r="H26" s="22"/>
      <c r="I26" s="22"/>
      <c r="J26" s="22"/>
      <c r="K26" s="22"/>
    </row>
    <row r="27" spans="1:16" ht="15" customHeight="1">
      <c r="A27" s="20"/>
      <c r="B27" s="23"/>
      <c r="C27" s="23"/>
      <c r="E27" s="24"/>
      <c r="F27" s="23"/>
      <c r="G27" s="21"/>
      <c r="H27" s="22"/>
      <c r="I27" s="22"/>
      <c r="J27" s="22"/>
      <c r="K27" s="22"/>
    </row>
    <row r="28" spans="1:16" ht="15" customHeight="1">
      <c r="A28" s="20"/>
      <c r="B28" s="23"/>
      <c r="C28" s="23"/>
      <c r="E28" s="24"/>
      <c r="F28" s="21"/>
      <c r="G28" s="21"/>
      <c r="H28" s="22"/>
      <c r="I28" s="22"/>
      <c r="J28" s="22"/>
      <c r="K28" s="22"/>
    </row>
    <row r="29" spans="1:16" ht="15" customHeight="1">
      <c r="A29" s="20"/>
      <c r="B29" s="23"/>
      <c r="C29" s="23"/>
    </row>
    <row r="30" spans="1:16" ht="15" customHeight="1">
      <c r="A30" s="20"/>
      <c r="B30" s="23"/>
      <c r="C30" s="23"/>
    </row>
    <row r="40" spans="3:3">
      <c r="C40" t="s">
        <v>616</v>
      </c>
    </row>
    <row r="41" spans="3:3">
      <c r="C41" t="s">
        <v>617</v>
      </c>
    </row>
    <row r="42" spans="3:3">
      <c r="C42" t="s">
        <v>618</v>
      </c>
    </row>
  </sheetData>
  <sortState ref="B8:O14">
    <sortCondition descending="1" ref="O8:O14"/>
  </sortState>
  <mergeCells count="56">
    <mergeCell ref="A1:J1"/>
    <mergeCell ref="A2:J2"/>
    <mergeCell ref="A3:B4"/>
    <mergeCell ref="A6:A7"/>
    <mergeCell ref="B6:B7"/>
    <mergeCell ref="C6:C7"/>
    <mergeCell ref="D6:D7"/>
    <mergeCell ref="E6:E7"/>
    <mergeCell ref="F6:F7"/>
    <mergeCell ref="G6:I6"/>
    <mergeCell ref="P6:P7"/>
    <mergeCell ref="C16:D16"/>
    <mergeCell ref="F16:H16"/>
    <mergeCell ref="I16:J16"/>
    <mergeCell ref="K16:M16"/>
    <mergeCell ref="O16:P16"/>
    <mergeCell ref="J6:J7"/>
    <mergeCell ref="K6:M6"/>
    <mergeCell ref="N6:N7"/>
    <mergeCell ref="O6:O7"/>
    <mergeCell ref="O17:P17"/>
    <mergeCell ref="C18:D18"/>
    <mergeCell ref="F18:H18"/>
    <mergeCell ref="I18:J18"/>
    <mergeCell ref="K18:M18"/>
    <mergeCell ref="O18:P18"/>
    <mergeCell ref="C17:D17"/>
    <mergeCell ref="F17:H17"/>
    <mergeCell ref="I17:J17"/>
    <mergeCell ref="K17:M17"/>
    <mergeCell ref="O19:P19"/>
    <mergeCell ref="C20:D20"/>
    <mergeCell ref="F20:H20"/>
    <mergeCell ref="I20:J20"/>
    <mergeCell ref="K20:M20"/>
    <mergeCell ref="O20:P20"/>
    <mergeCell ref="C19:D19"/>
    <mergeCell ref="F19:H19"/>
    <mergeCell ref="I19:J19"/>
    <mergeCell ref="K19:M19"/>
    <mergeCell ref="K22:M22"/>
    <mergeCell ref="O22:P22"/>
    <mergeCell ref="C21:D21"/>
    <mergeCell ref="F21:H21"/>
    <mergeCell ref="I21:J21"/>
    <mergeCell ref="K21:M21"/>
    <mergeCell ref="O21:P21"/>
    <mergeCell ref="C22:D22"/>
    <mergeCell ref="F22:H22"/>
    <mergeCell ref="I22:J22"/>
    <mergeCell ref="O23:P23"/>
    <mergeCell ref="C24:D24"/>
    <mergeCell ref="C23:D23"/>
    <mergeCell ref="F23:H23"/>
    <mergeCell ref="I23:J23"/>
    <mergeCell ref="K23:M23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2"/>
  <sheetViews>
    <sheetView showZeros="0" workbookViewId="0">
      <selection activeCell="C42" sqref="C42:E42"/>
    </sheetView>
  </sheetViews>
  <sheetFormatPr defaultRowHeight="12.75"/>
  <cols>
    <col min="1" max="1" width="5" customWidth="1"/>
    <col min="2" max="2" width="18.7109375" customWidth="1"/>
    <col min="3" max="3" width="8.7109375" customWidth="1"/>
    <col min="4" max="4" width="24.7109375" customWidth="1"/>
    <col min="5" max="5" width="14.7109375" customWidth="1"/>
    <col min="6" max="6" width="7" customWidth="1"/>
    <col min="7" max="9" width="6.7109375" customWidth="1"/>
    <col min="10" max="10" width="9.28515625" customWidth="1"/>
    <col min="11" max="13" width="6.7109375" customWidth="1"/>
    <col min="14" max="15" width="9.28515625" customWidth="1"/>
    <col min="16" max="16" width="6.7109375" customWidth="1"/>
  </cols>
  <sheetData>
    <row r="1" spans="1:2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</row>
    <row r="2" spans="1:2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</row>
    <row r="3" spans="1:20" ht="20.100000000000001" customHeight="1">
      <c r="A3" s="466" t="s">
        <v>409</v>
      </c>
      <c r="B3" s="466"/>
      <c r="C3" s="7"/>
      <c r="D3" s="8"/>
      <c r="E3" s="8"/>
      <c r="F3" s="8"/>
      <c r="G3" s="8"/>
      <c r="H3" s="8"/>
      <c r="I3" s="8"/>
      <c r="J3" s="8"/>
      <c r="K3" s="8"/>
      <c r="L3" s="8"/>
    </row>
    <row r="4" spans="1:20" ht="20.100000000000001" customHeight="1">
      <c r="A4" s="466"/>
      <c r="B4" s="466"/>
      <c r="C4" s="7"/>
      <c r="D4" s="8"/>
      <c r="E4" s="8"/>
      <c r="F4" s="8"/>
      <c r="G4" s="8"/>
      <c r="H4" s="8"/>
      <c r="I4" s="8"/>
      <c r="J4" s="8"/>
      <c r="K4" s="8"/>
      <c r="L4" s="8"/>
    </row>
    <row r="5" spans="1:20" ht="12" customHeight="1">
      <c r="Q5" s="9"/>
      <c r="S5" s="9"/>
      <c r="T5" s="9"/>
    </row>
    <row r="6" spans="1:20" ht="12.75" customHeight="1" thickBot="1">
      <c r="A6" s="467" t="s">
        <v>23</v>
      </c>
      <c r="B6" s="469" t="s">
        <v>24</v>
      </c>
      <c r="C6" s="469" t="s">
        <v>9</v>
      </c>
      <c r="D6" s="469" t="s">
        <v>25</v>
      </c>
      <c r="E6" s="469" t="s">
        <v>26</v>
      </c>
      <c r="F6" s="469" t="s">
        <v>27</v>
      </c>
      <c r="G6" s="477" t="s">
        <v>28</v>
      </c>
      <c r="H6" s="477"/>
      <c r="I6" s="477"/>
      <c r="J6" s="476" t="s">
        <v>29</v>
      </c>
      <c r="K6" s="477" t="s">
        <v>30</v>
      </c>
      <c r="L6" s="477"/>
      <c r="M6" s="477"/>
      <c r="N6" s="476" t="s">
        <v>31</v>
      </c>
      <c r="O6" s="476" t="s">
        <v>32</v>
      </c>
      <c r="P6" s="471" t="s">
        <v>33</v>
      </c>
      <c r="S6" s="9"/>
      <c r="T6" s="9"/>
    </row>
    <row r="7" spans="1:20" ht="13.5" thickBot="1">
      <c r="A7" s="467"/>
      <c r="B7" s="469"/>
      <c r="C7" s="469"/>
      <c r="D7" s="469"/>
      <c r="E7" s="469"/>
      <c r="F7" s="469"/>
      <c r="G7" s="32" t="s">
        <v>34</v>
      </c>
      <c r="H7" s="32" t="s">
        <v>35</v>
      </c>
      <c r="I7" s="32" t="s">
        <v>36</v>
      </c>
      <c r="J7" s="499"/>
      <c r="K7" s="33" t="s">
        <v>34</v>
      </c>
      <c r="L7" s="32" t="s">
        <v>35</v>
      </c>
      <c r="M7" s="32" t="s">
        <v>36</v>
      </c>
      <c r="N7" s="499"/>
      <c r="O7" s="499"/>
      <c r="P7" s="498"/>
      <c r="S7" s="9"/>
      <c r="T7" s="9"/>
    </row>
    <row r="8" spans="1:20" ht="15" customHeight="1">
      <c r="A8" s="114">
        <v>1</v>
      </c>
      <c r="B8" s="318" t="s">
        <v>435</v>
      </c>
      <c r="C8" s="319" t="s">
        <v>436</v>
      </c>
      <c r="D8" s="279" t="s">
        <v>425</v>
      </c>
      <c r="E8" s="320" t="s">
        <v>437</v>
      </c>
      <c r="F8" s="319" t="s">
        <v>58</v>
      </c>
      <c r="G8" s="38">
        <v>96</v>
      </c>
      <c r="H8" s="38">
        <v>97</v>
      </c>
      <c r="I8" s="38">
        <v>98</v>
      </c>
      <c r="J8" s="75">
        <f>AVERAGE(G8:I8)</f>
        <v>97</v>
      </c>
      <c r="K8" s="76">
        <v>88</v>
      </c>
      <c r="L8" s="76">
        <v>92</v>
      </c>
      <c r="M8" s="77">
        <v>74</v>
      </c>
      <c r="N8" s="78">
        <f>((K8+L8+M8)-MIN(K8:M8))/2</f>
        <v>90</v>
      </c>
      <c r="O8" s="75">
        <f>J8+N8</f>
        <v>187</v>
      </c>
      <c r="P8" s="110">
        <f>VLOOKUP($A$8:$A$92,'Body do MiČR'!$B$3:$D$102,2)</f>
        <v>100</v>
      </c>
      <c r="S8" s="9"/>
      <c r="T8" s="9"/>
    </row>
    <row r="9" spans="1:20" ht="15" customHeight="1">
      <c r="A9" s="113">
        <v>2</v>
      </c>
      <c r="B9" s="273" t="s">
        <v>86</v>
      </c>
      <c r="C9" s="253" t="s">
        <v>182</v>
      </c>
      <c r="D9" s="254" t="s">
        <v>51</v>
      </c>
      <c r="E9" s="255" t="s">
        <v>168</v>
      </c>
      <c r="F9" s="256" t="s">
        <v>50</v>
      </c>
      <c r="G9" s="37">
        <v>87</v>
      </c>
      <c r="H9" s="37">
        <v>87</v>
      </c>
      <c r="I9" s="37">
        <v>88</v>
      </c>
      <c r="J9" s="80">
        <f>AVERAGE(G9:I9)</f>
        <v>87.333333333333329</v>
      </c>
      <c r="K9" s="79">
        <v>100</v>
      </c>
      <c r="L9" s="79">
        <v>94</v>
      </c>
      <c r="M9" s="81">
        <v>77</v>
      </c>
      <c r="N9" s="82">
        <f>((K9+L9+M9)-MIN(K9:M9))/2</f>
        <v>97</v>
      </c>
      <c r="O9" s="80">
        <f>J9+N9</f>
        <v>184.33333333333331</v>
      </c>
      <c r="P9" s="112">
        <f>VLOOKUP($A$8:$A$92,'Body do MiČR'!$B$3:$D$102,2)</f>
        <v>80</v>
      </c>
      <c r="S9" s="9"/>
      <c r="T9" s="9"/>
    </row>
    <row r="10" spans="1:20" ht="15" customHeight="1">
      <c r="A10" s="113">
        <v>3</v>
      </c>
      <c r="B10" s="344" t="s">
        <v>519</v>
      </c>
      <c r="C10" s="253" t="s">
        <v>514</v>
      </c>
      <c r="D10" s="254" t="s">
        <v>515</v>
      </c>
      <c r="E10" s="255" t="s">
        <v>516</v>
      </c>
      <c r="F10" s="256" t="s">
        <v>66</v>
      </c>
      <c r="G10" s="37">
        <v>89</v>
      </c>
      <c r="H10" s="37">
        <v>93</v>
      </c>
      <c r="I10" s="37">
        <v>93</v>
      </c>
      <c r="J10" s="80">
        <f>AVERAGE(G10:I10)</f>
        <v>91.666666666666671</v>
      </c>
      <c r="K10" s="79">
        <v>87</v>
      </c>
      <c r="L10" s="79">
        <v>88</v>
      </c>
      <c r="M10" s="81">
        <v>83</v>
      </c>
      <c r="N10" s="82">
        <f>((K10+L10+M10)-MIN(K10:M10))/2</f>
        <v>87.5</v>
      </c>
      <c r="O10" s="80">
        <f>J10+N10</f>
        <v>179.16666666666669</v>
      </c>
      <c r="P10" s="112">
        <f>VLOOKUP($A$8:$A$92,'Body do MiČR'!$B$3:$D$102,2)</f>
        <v>60</v>
      </c>
      <c r="S10" s="9"/>
      <c r="T10" s="9"/>
    </row>
    <row r="11" spans="1:20" ht="15" customHeight="1">
      <c r="A11" s="113">
        <v>4</v>
      </c>
      <c r="B11" s="422" t="s">
        <v>467</v>
      </c>
      <c r="C11" s="423" t="s">
        <v>468</v>
      </c>
      <c r="D11" s="425" t="s">
        <v>348</v>
      </c>
      <c r="E11" s="427" t="s">
        <v>469</v>
      </c>
      <c r="F11" s="423" t="s">
        <v>54</v>
      </c>
      <c r="G11" s="37">
        <v>75</v>
      </c>
      <c r="H11" s="37">
        <v>78</v>
      </c>
      <c r="I11" s="37">
        <v>80</v>
      </c>
      <c r="J11" s="80">
        <f>AVERAGE(G11:I11)</f>
        <v>77.666666666666671</v>
      </c>
      <c r="K11" s="79">
        <v>95</v>
      </c>
      <c r="L11" s="81">
        <v>84</v>
      </c>
      <c r="M11" s="79">
        <v>95</v>
      </c>
      <c r="N11" s="82">
        <f>((K11+L11+M11)-MIN(K11:M11))/2</f>
        <v>95</v>
      </c>
      <c r="O11" s="80">
        <f>J11+N11</f>
        <v>172.66666666666669</v>
      </c>
      <c r="P11" s="112">
        <f>VLOOKUP($A$8:$A$92,'Body do MiČR'!$B$3:$D$102,2)</f>
        <v>50</v>
      </c>
      <c r="S11" s="9"/>
      <c r="T11" s="9"/>
    </row>
    <row r="12" spans="1:20" ht="15" customHeight="1" thickBot="1">
      <c r="A12" s="173">
        <v>5</v>
      </c>
      <c r="B12" s="421" t="s">
        <v>65</v>
      </c>
      <c r="C12" s="308" t="s">
        <v>434</v>
      </c>
      <c r="D12" s="424" t="s">
        <v>517</v>
      </c>
      <c r="E12" s="426" t="s">
        <v>518</v>
      </c>
      <c r="F12" s="428" t="s">
        <v>424</v>
      </c>
      <c r="G12" s="39">
        <v>83</v>
      </c>
      <c r="H12" s="39">
        <v>85</v>
      </c>
      <c r="I12" s="39">
        <v>86</v>
      </c>
      <c r="J12" s="174">
        <f>AVERAGE(G12:I12)</f>
        <v>84.666666666666671</v>
      </c>
      <c r="K12" s="83">
        <v>92</v>
      </c>
      <c r="L12" s="83">
        <v>83</v>
      </c>
      <c r="M12" s="84">
        <v>83</v>
      </c>
      <c r="N12" s="175">
        <f>((K12+L12+M12)-MIN(K12:M12))/2</f>
        <v>87.5</v>
      </c>
      <c r="O12" s="174">
        <f>J12+N12</f>
        <v>172.16666666666669</v>
      </c>
      <c r="P12" s="111">
        <f>VLOOKUP($A$8:$A$92,'Body do MiČR'!$B$3:$D$102,2)</f>
        <v>45</v>
      </c>
      <c r="S12" s="9"/>
      <c r="T12" s="9"/>
    </row>
    <row r="13" spans="1:20" ht="15" customHeight="1" thickBot="1"/>
    <row r="14" spans="1:20" ht="15" customHeight="1">
      <c r="B14" s="11" t="s">
        <v>28</v>
      </c>
      <c r="C14" s="472" t="s">
        <v>24</v>
      </c>
      <c r="D14" s="472"/>
      <c r="E14" s="12" t="s">
        <v>9</v>
      </c>
      <c r="F14" s="473" t="s">
        <v>37</v>
      </c>
      <c r="G14" s="473"/>
      <c r="H14" s="473"/>
      <c r="I14" s="474" t="s">
        <v>38</v>
      </c>
      <c r="J14" s="474"/>
      <c r="K14" s="475" t="s">
        <v>24</v>
      </c>
      <c r="L14" s="475"/>
      <c r="M14" s="475"/>
      <c r="N14" s="14" t="s">
        <v>9</v>
      </c>
      <c r="O14" s="473" t="s">
        <v>37</v>
      </c>
      <c r="P14" s="473"/>
    </row>
    <row r="15" spans="1:20" ht="15" customHeight="1">
      <c r="B15" s="18" t="s">
        <v>201</v>
      </c>
      <c r="C15" s="501" t="s">
        <v>490</v>
      </c>
      <c r="D15" s="502"/>
      <c r="E15" s="275" t="s">
        <v>276</v>
      </c>
      <c r="F15" s="478"/>
      <c r="G15" s="478"/>
      <c r="H15" s="478"/>
      <c r="I15" s="480" t="s">
        <v>39</v>
      </c>
      <c r="J15" s="480"/>
      <c r="K15" s="481" t="s">
        <v>115</v>
      </c>
      <c r="L15" s="484"/>
      <c r="M15" s="485"/>
      <c r="N15" s="149" t="s">
        <v>295</v>
      </c>
      <c r="O15" s="478"/>
      <c r="P15" s="478"/>
    </row>
    <row r="16" spans="1:20" ht="15" customHeight="1">
      <c r="B16" s="18" t="s">
        <v>486</v>
      </c>
      <c r="C16" s="479" t="s">
        <v>84</v>
      </c>
      <c r="D16" s="479"/>
      <c r="E16" s="16" t="s">
        <v>274</v>
      </c>
      <c r="F16" s="478"/>
      <c r="G16" s="478"/>
      <c r="H16" s="478"/>
      <c r="I16" s="480" t="s">
        <v>40</v>
      </c>
      <c r="J16" s="480"/>
      <c r="K16" s="481" t="s">
        <v>109</v>
      </c>
      <c r="L16" s="482"/>
      <c r="M16" s="483"/>
      <c r="N16" s="339" t="s">
        <v>268</v>
      </c>
      <c r="O16" s="478"/>
      <c r="P16" s="478"/>
    </row>
    <row r="17" spans="1:16" ht="15" customHeight="1">
      <c r="B17" s="18">
        <v>3</v>
      </c>
      <c r="C17" s="479" t="s">
        <v>244</v>
      </c>
      <c r="D17" s="479"/>
      <c r="E17" s="16" t="s">
        <v>208</v>
      </c>
      <c r="F17" s="478"/>
      <c r="G17" s="478"/>
      <c r="H17" s="478"/>
      <c r="I17" s="488"/>
      <c r="J17" s="488"/>
      <c r="K17" s="481" t="s">
        <v>63</v>
      </c>
      <c r="L17" s="484"/>
      <c r="M17" s="485"/>
      <c r="N17" s="339" t="s">
        <v>287</v>
      </c>
      <c r="O17" s="478"/>
      <c r="P17" s="478"/>
    </row>
    <row r="18" spans="1:16" ht="15" customHeight="1">
      <c r="B18" s="15"/>
      <c r="C18" s="479"/>
      <c r="D18" s="479"/>
      <c r="E18" s="16"/>
      <c r="F18" s="478"/>
      <c r="G18" s="478"/>
      <c r="H18" s="478"/>
      <c r="I18" s="488"/>
      <c r="J18" s="488"/>
      <c r="K18" s="481" t="s">
        <v>113</v>
      </c>
      <c r="L18" s="484"/>
      <c r="M18" s="485"/>
      <c r="N18" s="339" t="s">
        <v>296</v>
      </c>
      <c r="O18" s="478"/>
      <c r="P18" s="478"/>
    </row>
    <row r="19" spans="1:16" ht="15" customHeight="1">
      <c r="B19" s="15"/>
      <c r="C19" s="479"/>
      <c r="D19" s="479"/>
      <c r="E19" s="16"/>
      <c r="F19" s="478"/>
      <c r="G19" s="478"/>
      <c r="H19" s="478"/>
      <c r="I19" s="486"/>
      <c r="J19" s="486"/>
      <c r="K19" s="481"/>
      <c r="L19" s="484"/>
      <c r="M19" s="485"/>
      <c r="N19" s="339"/>
      <c r="O19" s="478"/>
      <c r="P19" s="478"/>
    </row>
    <row r="20" spans="1:16" ht="15" customHeight="1">
      <c r="B20" s="15"/>
      <c r="C20" s="479"/>
      <c r="D20" s="479"/>
      <c r="E20" s="16"/>
      <c r="F20" s="478"/>
      <c r="G20" s="478"/>
      <c r="H20" s="478"/>
      <c r="I20" s="487" t="s">
        <v>41</v>
      </c>
      <c r="J20" s="487"/>
      <c r="K20" s="481" t="s">
        <v>244</v>
      </c>
      <c r="L20" s="484"/>
      <c r="M20" s="485"/>
      <c r="N20" s="149" t="s">
        <v>208</v>
      </c>
      <c r="O20" s="478"/>
      <c r="P20" s="478"/>
    </row>
    <row r="21" spans="1:16" ht="15" customHeight="1" thickBot="1">
      <c r="B21" s="19" t="s">
        <v>42</v>
      </c>
      <c r="C21" s="492"/>
      <c r="D21" s="492"/>
      <c r="E21" s="202"/>
      <c r="F21" s="490"/>
      <c r="G21" s="490"/>
      <c r="H21" s="490"/>
      <c r="I21" s="493" t="s">
        <v>42</v>
      </c>
      <c r="J21" s="493"/>
      <c r="K21" s="494" t="s">
        <v>111</v>
      </c>
      <c r="L21" s="495"/>
      <c r="M21" s="496"/>
      <c r="N21" s="337" t="s">
        <v>294</v>
      </c>
      <c r="O21" s="490"/>
      <c r="P21" s="490"/>
    </row>
    <row r="22" spans="1:16" ht="15" customHeight="1">
      <c r="A22" s="20"/>
      <c r="B22" s="20"/>
      <c r="C22" s="497"/>
      <c r="D22" s="497"/>
      <c r="E22" s="20"/>
      <c r="F22" s="21"/>
      <c r="G22" s="21"/>
      <c r="H22" s="22"/>
      <c r="I22" s="22"/>
      <c r="J22" s="22"/>
      <c r="K22" s="22"/>
    </row>
    <row r="23" spans="1:16" ht="15" customHeight="1">
      <c r="A23" s="20"/>
      <c r="B23" s="23"/>
      <c r="C23" s="23"/>
      <c r="E23" s="24"/>
      <c r="F23" s="21"/>
      <c r="G23" s="21"/>
      <c r="H23" s="22"/>
      <c r="I23" s="22"/>
      <c r="J23" s="22"/>
      <c r="K23" s="22"/>
    </row>
    <row r="24" spans="1:16" ht="15" customHeight="1">
      <c r="A24" s="20"/>
      <c r="B24" s="23"/>
      <c r="C24" s="23"/>
      <c r="E24" s="24"/>
      <c r="F24" s="21"/>
      <c r="G24" s="21"/>
      <c r="H24" s="22"/>
      <c r="I24" s="22"/>
      <c r="J24" s="22"/>
      <c r="K24" s="22"/>
    </row>
    <row r="25" spans="1:16" ht="15" customHeight="1">
      <c r="A25" s="20"/>
      <c r="B25" s="23"/>
      <c r="C25" s="23"/>
      <c r="E25" s="24"/>
      <c r="F25" s="23"/>
      <c r="G25" s="21"/>
      <c r="H25" s="22"/>
      <c r="I25" s="22"/>
      <c r="J25" s="22"/>
      <c r="K25" s="22"/>
    </row>
    <row r="26" spans="1:16" ht="15" customHeight="1">
      <c r="A26" s="20"/>
      <c r="B26" s="23"/>
      <c r="C26" s="23"/>
      <c r="E26" s="24"/>
      <c r="F26" s="21"/>
      <c r="G26" s="21"/>
      <c r="H26" s="22"/>
      <c r="I26" s="22"/>
      <c r="J26" s="22"/>
      <c r="K26" s="22"/>
    </row>
    <row r="27" spans="1:16" ht="15" customHeight="1">
      <c r="A27" s="20"/>
      <c r="B27" s="23"/>
      <c r="C27" s="23"/>
      <c r="K27" s="22"/>
      <c r="L27" s="21"/>
      <c r="M27" s="21"/>
      <c r="N27" s="31"/>
    </row>
    <row r="28" spans="1:16" ht="15" customHeight="1">
      <c r="A28" s="20"/>
      <c r="B28" s="23"/>
      <c r="C28" s="23"/>
    </row>
    <row r="40" spans="3:3">
      <c r="C40" t="s">
        <v>616</v>
      </c>
    </row>
    <row r="41" spans="3:3">
      <c r="C41" t="s">
        <v>617</v>
      </c>
    </row>
    <row r="42" spans="3:3">
      <c r="C42" t="s">
        <v>618</v>
      </c>
    </row>
  </sheetData>
  <sortState ref="B9:O12">
    <sortCondition descending="1" ref="O8"/>
  </sortState>
  <mergeCells count="56">
    <mergeCell ref="A1:J1"/>
    <mergeCell ref="A2:J2"/>
    <mergeCell ref="O21:P21"/>
    <mergeCell ref="C22:D22"/>
    <mergeCell ref="C21:D21"/>
    <mergeCell ref="F21:H21"/>
    <mergeCell ref="I21:J21"/>
    <mergeCell ref="K21:M21"/>
    <mergeCell ref="O19:P19"/>
    <mergeCell ref="O20:P20"/>
    <mergeCell ref="C20:D20"/>
    <mergeCell ref="F20:H20"/>
    <mergeCell ref="I20:J20"/>
    <mergeCell ref="K20:M20"/>
    <mergeCell ref="C19:D19"/>
    <mergeCell ref="F19:H19"/>
    <mergeCell ref="I19:J19"/>
    <mergeCell ref="K19:M19"/>
    <mergeCell ref="O17:P17"/>
    <mergeCell ref="C18:D18"/>
    <mergeCell ref="F18:H18"/>
    <mergeCell ref="I18:J18"/>
    <mergeCell ref="K18:M18"/>
    <mergeCell ref="O18:P18"/>
    <mergeCell ref="C17:D17"/>
    <mergeCell ref="F17:H17"/>
    <mergeCell ref="I17:J17"/>
    <mergeCell ref="K17:M17"/>
    <mergeCell ref="O15:P15"/>
    <mergeCell ref="C16:D16"/>
    <mergeCell ref="F16:H16"/>
    <mergeCell ref="I16:J16"/>
    <mergeCell ref="K16:M16"/>
    <mergeCell ref="O16:P16"/>
    <mergeCell ref="C15:D15"/>
    <mergeCell ref="F15:H15"/>
    <mergeCell ref="I15:J15"/>
    <mergeCell ref="K15:M15"/>
    <mergeCell ref="P6:P7"/>
    <mergeCell ref="C14:D14"/>
    <mergeCell ref="F14:H14"/>
    <mergeCell ref="I14:J14"/>
    <mergeCell ref="K14:M14"/>
    <mergeCell ref="O14:P14"/>
    <mergeCell ref="J6:J7"/>
    <mergeCell ref="K6:M6"/>
    <mergeCell ref="N6:N7"/>
    <mergeCell ref="O6:O7"/>
    <mergeCell ref="F6:F7"/>
    <mergeCell ref="G6:I6"/>
    <mergeCell ref="E6:E7"/>
    <mergeCell ref="A3:B4"/>
    <mergeCell ref="A6:A7"/>
    <mergeCell ref="B6:B7"/>
    <mergeCell ref="C6:C7"/>
    <mergeCell ref="D6:D7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2"/>
  <sheetViews>
    <sheetView showZeros="0" workbookViewId="0">
      <selection activeCell="C42" sqref="C42:E42"/>
    </sheetView>
  </sheetViews>
  <sheetFormatPr defaultRowHeight="12.75"/>
  <cols>
    <col min="1" max="1" width="5" customWidth="1"/>
    <col min="2" max="2" width="18.7109375" customWidth="1"/>
    <col min="3" max="3" width="8.7109375" customWidth="1"/>
    <col min="4" max="4" width="24.7109375" customWidth="1"/>
    <col min="5" max="5" width="17.85546875" customWidth="1"/>
    <col min="6" max="6" width="7" customWidth="1"/>
    <col min="7" max="9" width="6.7109375" customWidth="1"/>
    <col min="10" max="10" width="9.28515625" customWidth="1"/>
    <col min="11" max="13" width="6.7109375" customWidth="1"/>
    <col min="14" max="15" width="9.28515625" customWidth="1"/>
    <col min="16" max="16" width="6.7109375" customWidth="1"/>
  </cols>
  <sheetData>
    <row r="1" spans="1:2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</row>
    <row r="2" spans="1:2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</row>
    <row r="3" spans="1:20" ht="20.100000000000001" customHeight="1">
      <c r="A3" s="466" t="s">
        <v>470</v>
      </c>
      <c r="B3" s="466"/>
      <c r="C3" s="466"/>
      <c r="D3" s="8"/>
      <c r="E3" s="8"/>
      <c r="F3" s="8"/>
      <c r="G3" s="8"/>
      <c r="H3" s="8"/>
      <c r="I3" s="8"/>
      <c r="J3" s="8"/>
      <c r="K3" s="8"/>
      <c r="L3" s="8"/>
    </row>
    <row r="4" spans="1:20" ht="20.100000000000001" customHeight="1">
      <c r="A4" s="466"/>
      <c r="B4" s="466"/>
      <c r="C4" s="466"/>
      <c r="D4" s="8"/>
      <c r="E4" s="8"/>
      <c r="F4" s="8"/>
      <c r="G4" s="8"/>
      <c r="H4" s="8"/>
      <c r="I4" s="8"/>
      <c r="J4" s="8"/>
      <c r="K4" s="8"/>
      <c r="L4" s="8"/>
    </row>
    <row r="5" spans="1:20" ht="12" customHeight="1" thickBot="1">
      <c r="Q5" s="9"/>
      <c r="S5" s="9"/>
      <c r="T5" s="9"/>
    </row>
    <row r="6" spans="1:20" ht="12.75" customHeight="1" thickBot="1">
      <c r="A6" s="467" t="s">
        <v>23</v>
      </c>
      <c r="B6" s="469" t="s">
        <v>24</v>
      </c>
      <c r="C6" s="469" t="s">
        <v>9</v>
      </c>
      <c r="D6" s="469" t="s">
        <v>25</v>
      </c>
      <c r="E6" s="469" t="s">
        <v>26</v>
      </c>
      <c r="F6" s="469" t="s">
        <v>27</v>
      </c>
      <c r="G6" s="477" t="s">
        <v>28</v>
      </c>
      <c r="H6" s="477"/>
      <c r="I6" s="477"/>
      <c r="J6" s="476" t="s">
        <v>29</v>
      </c>
      <c r="K6" s="477" t="s">
        <v>30</v>
      </c>
      <c r="L6" s="477"/>
      <c r="M6" s="477"/>
      <c r="N6" s="476" t="s">
        <v>31</v>
      </c>
      <c r="O6" s="476" t="s">
        <v>32</v>
      </c>
      <c r="P6" s="471" t="s">
        <v>33</v>
      </c>
      <c r="S6" s="9"/>
      <c r="T6" s="9"/>
    </row>
    <row r="7" spans="1:20" ht="13.5" thickBot="1">
      <c r="A7" s="467"/>
      <c r="B7" s="469"/>
      <c r="C7" s="469"/>
      <c r="D7" s="469"/>
      <c r="E7" s="469"/>
      <c r="F7" s="469"/>
      <c r="G7" s="32" t="s">
        <v>34</v>
      </c>
      <c r="H7" s="32" t="s">
        <v>35</v>
      </c>
      <c r="I7" s="32" t="s">
        <v>36</v>
      </c>
      <c r="J7" s="499"/>
      <c r="K7" s="33" t="s">
        <v>34</v>
      </c>
      <c r="L7" s="32" t="s">
        <v>35</v>
      </c>
      <c r="M7" s="32" t="s">
        <v>36</v>
      </c>
      <c r="N7" s="499"/>
      <c r="O7" s="499"/>
      <c r="P7" s="498"/>
      <c r="S7" s="9"/>
      <c r="T7" s="9"/>
    </row>
    <row r="8" spans="1:20" ht="15" customHeight="1" thickBot="1">
      <c r="A8" s="345">
        <v>1</v>
      </c>
      <c r="B8" s="346" t="s">
        <v>438</v>
      </c>
      <c r="C8" s="347" t="s">
        <v>439</v>
      </c>
      <c r="D8" s="348" t="s">
        <v>425</v>
      </c>
      <c r="E8" s="348" t="s">
        <v>471</v>
      </c>
      <c r="F8" s="349" t="s">
        <v>66</v>
      </c>
      <c r="G8" s="350">
        <v>93</v>
      </c>
      <c r="H8" s="350">
        <v>96</v>
      </c>
      <c r="I8" s="350">
        <v>92</v>
      </c>
      <c r="J8" s="351">
        <f>AVERAGE(G8:I8)</f>
        <v>93.666666666666671</v>
      </c>
      <c r="K8" s="413">
        <v>80</v>
      </c>
      <c r="L8" s="352">
        <v>84</v>
      </c>
      <c r="M8" s="352">
        <v>95</v>
      </c>
      <c r="N8" s="353">
        <f>((K8+L8+M8)-MIN(K8:M8))/2</f>
        <v>89.5</v>
      </c>
      <c r="O8" s="354">
        <f>J8+N8</f>
        <v>183.16666666666669</v>
      </c>
      <c r="P8" s="355">
        <f>VLOOKUP($A$8:$A$88,'Body do MiČR'!$B$3:$D$102,2)</f>
        <v>100</v>
      </c>
      <c r="S8" s="9"/>
      <c r="T8" s="9"/>
    </row>
    <row r="9" spans="1:20" ht="15" customHeight="1" thickBot="1"/>
    <row r="10" spans="1:20" ht="15" customHeight="1">
      <c r="B10" s="11" t="s">
        <v>28</v>
      </c>
      <c r="C10" s="472" t="s">
        <v>24</v>
      </c>
      <c r="D10" s="472"/>
      <c r="E10" s="12" t="s">
        <v>9</v>
      </c>
      <c r="F10" s="473" t="s">
        <v>37</v>
      </c>
      <c r="G10" s="473"/>
      <c r="H10" s="473"/>
      <c r="I10" s="474" t="s">
        <v>38</v>
      </c>
      <c r="J10" s="474"/>
      <c r="K10" s="475" t="s">
        <v>24</v>
      </c>
      <c r="L10" s="475"/>
      <c r="M10" s="475"/>
      <c r="N10" s="14" t="s">
        <v>9</v>
      </c>
      <c r="O10" s="473" t="s">
        <v>37</v>
      </c>
      <c r="P10" s="473"/>
    </row>
    <row r="11" spans="1:20" ht="15" customHeight="1">
      <c r="B11" s="18" t="s">
        <v>201</v>
      </c>
      <c r="C11" s="479" t="s">
        <v>72</v>
      </c>
      <c r="D11" s="479"/>
      <c r="E11" s="16" t="s">
        <v>489</v>
      </c>
      <c r="F11" s="478"/>
      <c r="G11" s="478"/>
      <c r="H11" s="478"/>
      <c r="I11" s="480" t="s">
        <v>39</v>
      </c>
      <c r="J11" s="480"/>
      <c r="K11" s="481" t="s">
        <v>115</v>
      </c>
      <c r="L11" s="484"/>
      <c r="M11" s="485"/>
      <c r="N11" s="339" t="s">
        <v>295</v>
      </c>
      <c r="O11" s="478"/>
      <c r="P11" s="478"/>
    </row>
    <row r="12" spans="1:20" ht="15" customHeight="1">
      <c r="B12" s="18" t="s">
        <v>486</v>
      </c>
      <c r="C12" s="479" t="s">
        <v>249</v>
      </c>
      <c r="D12" s="479"/>
      <c r="E12" s="16" t="s">
        <v>301</v>
      </c>
      <c r="F12" s="478"/>
      <c r="G12" s="478"/>
      <c r="H12" s="478"/>
      <c r="I12" s="480" t="s">
        <v>40</v>
      </c>
      <c r="J12" s="480"/>
      <c r="K12" s="481" t="s">
        <v>109</v>
      </c>
      <c r="L12" s="482"/>
      <c r="M12" s="483"/>
      <c r="N12" s="339" t="s">
        <v>268</v>
      </c>
      <c r="O12" s="478"/>
      <c r="P12" s="478"/>
    </row>
    <row r="13" spans="1:20" ht="15" customHeight="1">
      <c r="B13" s="18">
        <v>3</v>
      </c>
      <c r="C13" s="479" t="s">
        <v>65</v>
      </c>
      <c r="D13" s="479"/>
      <c r="E13" s="16" t="s">
        <v>275</v>
      </c>
      <c r="F13" s="478"/>
      <c r="G13" s="478"/>
      <c r="H13" s="478"/>
      <c r="I13" s="488"/>
      <c r="J13" s="488"/>
      <c r="K13" s="481" t="s">
        <v>63</v>
      </c>
      <c r="L13" s="484"/>
      <c r="M13" s="485"/>
      <c r="N13" s="339" t="s">
        <v>287</v>
      </c>
      <c r="O13" s="478"/>
      <c r="P13" s="478"/>
    </row>
    <row r="14" spans="1:20" ht="15" customHeight="1">
      <c r="B14" s="15"/>
      <c r="C14" s="479"/>
      <c r="D14" s="479"/>
      <c r="E14" s="16"/>
      <c r="F14" s="478"/>
      <c r="G14" s="478"/>
      <c r="H14" s="478"/>
      <c r="I14" s="488"/>
      <c r="J14" s="488"/>
      <c r="K14" s="481" t="s">
        <v>113</v>
      </c>
      <c r="L14" s="484"/>
      <c r="M14" s="485"/>
      <c r="N14" s="339" t="s">
        <v>296</v>
      </c>
      <c r="O14" s="478"/>
      <c r="P14" s="478"/>
    </row>
    <row r="15" spans="1:20" ht="15" customHeight="1">
      <c r="B15" s="15"/>
      <c r="C15" s="479"/>
      <c r="D15" s="479"/>
      <c r="E15" s="16"/>
      <c r="F15" s="478"/>
      <c r="G15" s="478"/>
      <c r="H15" s="478"/>
      <c r="I15" s="486"/>
      <c r="J15" s="486"/>
      <c r="K15" s="481"/>
      <c r="L15" s="484"/>
      <c r="M15" s="485"/>
      <c r="N15" s="339"/>
      <c r="O15" s="478"/>
      <c r="P15" s="478"/>
    </row>
    <row r="16" spans="1:20" ht="15" customHeight="1">
      <c r="B16" s="15"/>
      <c r="C16" s="479"/>
      <c r="D16" s="479"/>
      <c r="E16" s="16"/>
      <c r="F16" s="478"/>
      <c r="G16" s="478"/>
      <c r="H16" s="478"/>
      <c r="I16" s="487" t="s">
        <v>41</v>
      </c>
      <c r="J16" s="487"/>
      <c r="K16" s="481" t="s">
        <v>244</v>
      </c>
      <c r="L16" s="484"/>
      <c r="M16" s="485"/>
      <c r="N16" s="339" t="s">
        <v>208</v>
      </c>
      <c r="O16" s="478"/>
      <c r="P16" s="478"/>
    </row>
    <row r="17" spans="1:16" ht="15" customHeight="1" thickBot="1">
      <c r="B17" s="19" t="s">
        <v>42</v>
      </c>
      <c r="C17" s="492"/>
      <c r="D17" s="492"/>
      <c r="E17" s="202"/>
      <c r="F17" s="490"/>
      <c r="G17" s="490"/>
      <c r="H17" s="490"/>
      <c r="I17" s="493" t="s">
        <v>42</v>
      </c>
      <c r="J17" s="493"/>
      <c r="K17" s="494" t="s">
        <v>111</v>
      </c>
      <c r="L17" s="495"/>
      <c r="M17" s="496"/>
      <c r="N17" s="337" t="s">
        <v>294</v>
      </c>
      <c r="O17" s="490"/>
      <c r="P17" s="490"/>
    </row>
    <row r="18" spans="1:16" ht="15" customHeight="1">
      <c r="A18" s="20"/>
      <c r="B18" s="20"/>
      <c r="C18" s="497"/>
      <c r="D18" s="497"/>
      <c r="E18" s="20"/>
      <c r="F18" s="21"/>
      <c r="G18" s="21"/>
      <c r="H18" s="22"/>
      <c r="I18" s="22"/>
      <c r="J18" s="22"/>
      <c r="K18" s="22"/>
    </row>
    <row r="19" spans="1:16" ht="15" customHeight="1">
      <c r="A19" s="20"/>
      <c r="B19" s="23"/>
      <c r="C19" s="23"/>
      <c r="E19" s="24"/>
      <c r="F19" s="21"/>
      <c r="G19" s="21"/>
      <c r="H19" s="22"/>
      <c r="I19" s="22"/>
      <c r="J19" s="22"/>
      <c r="K19" s="22"/>
      <c r="L19" s="21"/>
      <c r="M19" s="21"/>
      <c r="N19" s="31"/>
    </row>
    <row r="20" spans="1:16" ht="15" customHeight="1">
      <c r="A20" s="20"/>
      <c r="B20" s="23"/>
      <c r="C20" s="23"/>
      <c r="E20" s="24"/>
      <c r="F20" s="21"/>
      <c r="G20" s="21"/>
      <c r="H20" s="22"/>
      <c r="I20" s="22"/>
      <c r="J20" s="22"/>
      <c r="K20" s="22"/>
    </row>
    <row r="21" spans="1:16" ht="15" customHeight="1">
      <c r="A21" s="20"/>
      <c r="B21" s="23"/>
      <c r="C21" s="23"/>
      <c r="E21" s="24"/>
      <c r="F21" s="23"/>
      <c r="G21" s="21"/>
      <c r="H21" s="22"/>
      <c r="I21" s="22"/>
      <c r="J21" s="22"/>
      <c r="K21" s="22"/>
    </row>
    <row r="22" spans="1:16" ht="15" customHeight="1">
      <c r="A22" s="20"/>
      <c r="B22" s="23"/>
      <c r="C22" s="23"/>
      <c r="E22" s="24"/>
      <c r="F22" s="21"/>
      <c r="G22" s="21"/>
      <c r="H22" s="22"/>
      <c r="I22" s="22"/>
      <c r="J22" s="22"/>
      <c r="K22" s="22"/>
    </row>
    <row r="23" spans="1:16" ht="15" customHeight="1">
      <c r="A23" s="20"/>
      <c r="B23" s="23"/>
      <c r="C23" s="23"/>
    </row>
    <row r="24" spans="1:16" ht="15" customHeight="1">
      <c r="A24" s="20"/>
      <c r="B24" s="23"/>
      <c r="C24" s="23"/>
    </row>
    <row r="40" spans="3:3">
      <c r="C40" t="s">
        <v>616</v>
      </c>
    </row>
    <row r="41" spans="3:3">
      <c r="C41" t="s">
        <v>617</v>
      </c>
    </row>
    <row r="42" spans="3:3">
      <c r="C42" t="s">
        <v>618</v>
      </c>
    </row>
  </sheetData>
  <mergeCells count="56">
    <mergeCell ref="A3:C4"/>
    <mergeCell ref="A1:J1"/>
    <mergeCell ref="A2:J2"/>
    <mergeCell ref="C15:D15"/>
    <mergeCell ref="D6:D7"/>
    <mergeCell ref="E6:E7"/>
    <mergeCell ref="F6:F7"/>
    <mergeCell ref="C13:D13"/>
    <mergeCell ref="F13:H13"/>
    <mergeCell ref="G6:I6"/>
    <mergeCell ref="F14:H14"/>
    <mergeCell ref="I14:J14"/>
    <mergeCell ref="A6:A7"/>
    <mergeCell ref="B6:B7"/>
    <mergeCell ref="C6:C7"/>
    <mergeCell ref="C14:D14"/>
    <mergeCell ref="P6:P7"/>
    <mergeCell ref="C10:D10"/>
    <mergeCell ref="F10:H10"/>
    <mergeCell ref="I10:J10"/>
    <mergeCell ref="K10:M10"/>
    <mergeCell ref="O10:P10"/>
    <mergeCell ref="J6:J7"/>
    <mergeCell ref="K6:M6"/>
    <mergeCell ref="N6:N7"/>
    <mergeCell ref="O6:O7"/>
    <mergeCell ref="O11:P11"/>
    <mergeCell ref="C12:D12"/>
    <mergeCell ref="F12:H12"/>
    <mergeCell ref="I12:J12"/>
    <mergeCell ref="K12:M12"/>
    <mergeCell ref="O12:P12"/>
    <mergeCell ref="C11:D11"/>
    <mergeCell ref="F11:H11"/>
    <mergeCell ref="I11:J11"/>
    <mergeCell ref="K11:M11"/>
    <mergeCell ref="K14:M14"/>
    <mergeCell ref="I16:J16"/>
    <mergeCell ref="K16:M16"/>
    <mergeCell ref="O13:P13"/>
    <mergeCell ref="O14:P14"/>
    <mergeCell ref="O16:P16"/>
    <mergeCell ref="I13:J13"/>
    <mergeCell ref="K13:M13"/>
    <mergeCell ref="O15:P15"/>
    <mergeCell ref="C16:D16"/>
    <mergeCell ref="F15:H15"/>
    <mergeCell ref="I15:J15"/>
    <mergeCell ref="K15:M15"/>
    <mergeCell ref="F16:H16"/>
    <mergeCell ref="C18:D18"/>
    <mergeCell ref="C17:D17"/>
    <mergeCell ref="F17:H17"/>
    <mergeCell ref="I17:J17"/>
    <mergeCell ref="O17:P17"/>
    <mergeCell ref="K17:M17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workbookViewId="0">
      <selection activeCell="C42" sqref="C42:E42"/>
    </sheetView>
  </sheetViews>
  <sheetFormatPr defaultRowHeight="12.75"/>
  <cols>
    <col min="1" max="1" width="5.42578125" customWidth="1"/>
    <col min="2" max="2" width="18.7109375" customWidth="1"/>
    <col min="3" max="3" width="8.7109375" customWidth="1"/>
    <col min="4" max="4" width="24.7109375" customWidth="1"/>
    <col min="5" max="5" width="14.7109375" customWidth="1"/>
    <col min="6" max="8" width="6.7109375" style="9" customWidth="1"/>
    <col min="9" max="9" width="9.28515625" style="9" customWidth="1"/>
    <col min="10" max="10" width="5.85546875" style="9" customWidth="1"/>
    <col min="11" max="11" width="6.7109375" customWidth="1"/>
  </cols>
  <sheetData>
    <row r="1" spans="1:16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</row>
    <row r="2" spans="1:16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</row>
    <row r="3" spans="1:16" ht="20.100000000000001" customHeight="1">
      <c r="A3" s="509" t="s">
        <v>43</v>
      </c>
      <c r="B3" s="509"/>
      <c r="C3" s="25"/>
      <c r="D3" s="8"/>
      <c r="E3" s="8"/>
      <c r="F3" s="8"/>
      <c r="G3" s="8"/>
    </row>
    <row r="4" spans="1:16" ht="20.100000000000001" customHeight="1">
      <c r="A4" s="509"/>
      <c r="B4" s="509"/>
      <c r="C4" s="25"/>
      <c r="D4" s="8"/>
      <c r="E4" s="8"/>
      <c r="F4" s="8"/>
      <c r="G4" s="8"/>
    </row>
    <row r="5" spans="1:16" ht="12" customHeight="1"/>
    <row r="6" spans="1:16" ht="12.75" customHeight="1" thickBot="1">
      <c r="A6" s="467" t="s">
        <v>23</v>
      </c>
      <c r="B6" s="470" t="s">
        <v>24</v>
      </c>
      <c r="C6" s="470" t="s">
        <v>9</v>
      </c>
      <c r="D6" s="470" t="s">
        <v>25</v>
      </c>
      <c r="E6" s="470" t="s">
        <v>26</v>
      </c>
      <c r="F6" s="508" t="s">
        <v>30</v>
      </c>
      <c r="G6" s="508"/>
      <c r="H6" s="508"/>
      <c r="I6" s="499" t="s">
        <v>32</v>
      </c>
      <c r="J6" s="499" t="s">
        <v>44</v>
      </c>
      <c r="K6" s="471" t="s">
        <v>33</v>
      </c>
      <c r="L6" s="9"/>
      <c r="M6" s="9"/>
    </row>
    <row r="7" spans="1:16" ht="13.5" thickBot="1">
      <c r="A7" s="467"/>
      <c r="B7" s="469"/>
      <c r="C7" s="469"/>
      <c r="D7" s="469"/>
      <c r="E7" s="469"/>
      <c r="F7" s="32" t="s">
        <v>34</v>
      </c>
      <c r="G7" s="32" t="s">
        <v>35</v>
      </c>
      <c r="H7" s="32" t="s">
        <v>36</v>
      </c>
      <c r="I7" s="499"/>
      <c r="J7" s="499"/>
      <c r="K7" s="498"/>
      <c r="L7" s="9"/>
      <c r="M7" s="9"/>
    </row>
    <row r="8" spans="1:16" ht="15" customHeight="1">
      <c r="A8" s="114">
        <v>1</v>
      </c>
      <c r="B8" s="377" t="s">
        <v>97</v>
      </c>
      <c r="C8" s="281" t="s">
        <v>98</v>
      </c>
      <c r="D8" s="417" t="s">
        <v>92</v>
      </c>
      <c r="E8" s="271" t="s">
        <v>93</v>
      </c>
      <c r="F8" s="76">
        <v>100</v>
      </c>
      <c r="G8" s="76">
        <v>100</v>
      </c>
      <c r="H8" s="77">
        <v>100</v>
      </c>
      <c r="I8" s="176">
        <f t="shared" ref="I8:I28" si="0">(F8+G8+H8-MIN(F8:H8))/2</f>
        <v>100</v>
      </c>
      <c r="J8" s="177"/>
      <c r="K8" s="110">
        <f>VLOOKUP($A$8:$A$53,'Body do MiČR'!$B$3:$D$102,2)</f>
        <v>100</v>
      </c>
      <c r="L8" s="9"/>
      <c r="M8" s="9">
        <f t="shared" ref="M8:M28" si="1">MIN(F8:H8)</f>
        <v>100</v>
      </c>
    </row>
    <row r="9" spans="1:16" ht="15" customHeight="1">
      <c r="A9" s="113">
        <v>2</v>
      </c>
      <c r="B9" s="378" t="s">
        <v>427</v>
      </c>
      <c r="C9" s="74" t="s">
        <v>428</v>
      </c>
      <c r="D9" s="89" t="s">
        <v>190</v>
      </c>
      <c r="E9" s="71" t="s">
        <v>141</v>
      </c>
      <c r="F9" s="81">
        <v>95</v>
      </c>
      <c r="G9" s="79">
        <v>100</v>
      </c>
      <c r="H9" s="79">
        <v>100</v>
      </c>
      <c r="I9" s="103">
        <f t="shared" si="0"/>
        <v>100</v>
      </c>
      <c r="J9" s="94"/>
      <c r="K9" s="112">
        <f>VLOOKUP($A$8:$A$53,'Body do MiČR'!$B$3:$D$102,2)</f>
        <v>80</v>
      </c>
      <c r="L9" s="66"/>
      <c r="M9" s="9">
        <f t="shared" si="1"/>
        <v>95</v>
      </c>
    </row>
    <row r="10" spans="1:16" ht="15" customHeight="1">
      <c r="A10" s="113">
        <v>3</v>
      </c>
      <c r="B10" s="381" t="s">
        <v>546</v>
      </c>
      <c r="C10" s="367" t="s">
        <v>544</v>
      </c>
      <c r="D10" s="52" t="s">
        <v>541</v>
      </c>
      <c r="E10" s="51" t="s">
        <v>542</v>
      </c>
      <c r="F10" s="79">
        <v>100</v>
      </c>
      <c r="G10" s="81">
        <v>94</v>
      </c>
      <c r="H10" s="79">
        <v>100</v>
      </c>
      <c r="I10" s="103">
        <f t="shared" si="0"/>
        <v>100</v>
      </c>
      <c r="J10" s="94"/>
      <c r="K10" s="112">
        <f>VLOOKUP($A$8:$A$53,'Body do MiČR'!$B$3:$D$102,2)</f>
        <v>60</v>
      </c>
      <c r="L10" s="66"/>
      <c r="M10" s="9">
        <f t="shared" si="1"/>
        <v>94</v>
      </c>
    </row>
    <row r="11" spans="1:16" ht="15" customHeight="1">
      <c r="A11" s="113">
        <v>4</v>
      </c>
      <c r="B11" s="379" t="s">
        <v>179</v>
      </c>
      <c r="C11" s="70" t="s">
        <v>180</v>
      </c>
      <c r="D11" s="92" t="s">
        <v>92</v>
      </c>
      <c r="E11" s="71" t="s">
        <v>181</v>
      </c>
      <c r="F11" s="81">
        <v>90</v>
      </c>
      <c r="G11" s="79">
        <v>100</v>
      </c>
      <c r="H11" s="79">
        <v>100</v>
      </c>
      <c r="I11" s="103">
        <f t="shared" si="0"/>
        <v>100</v>
      </c>
      <c r="J11" s="94"/>
      <c r="K11" s="112">
        <f>VLOOKUP($A$8:$A$53,'Body do MiČR'!$B$3:$D$102,2)</f>
        <v>50</v>
      </c>
      <c r="L11" s="66"/>
      <c r="M11" s="9">
        <f t="shared" si="1"/>
        <v>90</v>
      </c>
    </row>
    <row r="12" spans="1:16" ht="15" customHeight="1">
      <c r="A12" s="113">
        <v>5</v>
      </c>
      <c r="B12" s="378" t="s">
        <v>95</v>
      </c>
      <c r="C12" s="309" t="s">
        <v>96</v>
      </c>
      <c r="D12" s="52" t="s">
        <v>92</v>
      </c>
      <c r="E12" s="51" t="s">
        <v>93</v>
      </c>
      <c r="F12" s="79">
        <v>98</v>
      </c>
      <c r="G12" s="81">
        <v>95</v>
      </c>
      <c r="H12" s="79">
        <v>100</v>
      </c>
      <c r="I12" s="103">
        <f t="shared" si="0"/>
        <v>99</v>
      </c>
      <c r="J12" s="94"/>
      <c r="K12" s="112">
        <f>VLOOKUP($A$8:$A$53,'Body do MiČR'!$B$3:$D$102,2)</f>
        <v>45</v>
      </c>
      <c r="L12" s="66"/>
      <c r="M12" s="9">
        <f t="shared" si="1"/>
        <v>95</v>
      </c>
    </row>
    <row r="13" spans="1:16" ht="15" customHeight="1">
      <c r="A13" s="113">
        <v>6</v>
      </c>
      <c r="B13" s="379" t="s">
        <v>150</v>
      </c>
      <c r="C13" s="70" t="s">
        <v>151</v>
      </c>
      <c r="D13" s="263" t="s">
        <v>92</v>
      </c>
      <c r="E13" s="71" t="s">
        <v>152</v>
      </c>
      <c r="F13" s="81">
        <v>92</v>
      </c>
      <c r="G13" s="79">
        <v>100</v>
      </c>
      <c r="H13" s="79">
        <v>98</v>
      </c>
      <c r="I13" s="103">
        <f t="shared" si="0"/>
        <v>99</v>
      </c>
      <c r="J13" s="94"/>
      <c r="K13" s="112">
        <f>VLOOKUP($A$8:$A$53,'Body do MiČR'!$B$3:$D$102,2)</f>
        <v>40</v>
      </c>
      <c r="L13" s="9"/>
      <c r="M13" s="9">
        <f t="shared" si="1"/>
        <v>92</v>
      </c>
    </row>
    <row r="14" spans="1:16" ht="15" customHeight="1">
      <c r="A14" s="113">
        <v>7</v>
      </c>
      <c r="B14" s="379" t="s">
        <v>407</v>
      </c>
      <c r="C14" s="70" t="s">
        <v>408</v>
      </c>
      <c r="D14" s="92" t="s">
        <v>92</v>
      </c>
      <c r="E14" s="71" t="s">
        <v>200</v>
      </c>
      <c r="F14" s="79">
        <v>100</v>
      </c>
      <c r="G14" s="79">
        <v>95</v>
      </c>
      <c r="H14" s="81">
        <v>92</v>
      </c>
      <c r="I14" s="103">
        <f t="shared" si="0"/>
        <v>97.5</v>
      </c>
      <c r="J14" s="94"/>
      <c r="K14" s="112">
        <f>VLOOKUP($A$8:$A$53,'Body do MiČR'!$B$3:$D$102,2)</f>
        <v>36</v>
      </c>
      <c r="L14" s="66"/>
      <c r="M14" s="9">
        <f t="shared" si="1"/>
        <v>92</v>
      </c>
    </row>
    <row r="15" spans="1:16" ht="15" customHeight="1">
      <c r="A15" s="113">
        <v>7</v>
      </c>
      <c r="B15" s="379" t="s">
        <v>184</v>
      </c>
      <c r="C15" s="70" t="s">
        <v>209</v>
      </c>
      <c r="D15" s="71" t="s">
        <v>121</v>
      </c>
      <c r="E15" s="71" t="s">
        <v>185</v>
      </c>
      <c r="F15" s="79">
        <v>100</v>
      </c>
      <c r="G15" s="79">
        <v>95</v>
      </c>
      <c r="H15" s="81">
        <v>92</v>
      </c>
      <c r="I15" s="103">
        <f t="shared" si="0"/>
        <v>97.5</v>
      </c>
      <c r="J15" s="94"/>
      <c r="K15" s="112">
        <f>VLOOKUP($A$8:$A$53,'Body do MiČR'!$B$3:$D$102,2)</f>
        <v>36</v>
      </c>
      <c r="L15" s="66"/>
      <c r="M15" s="9">
        <f t="shared" si="1"/>
        <v>92</v>
      </c>
    </row>
    <row r="16" spans="1:16" ht="15" customHeight="1">
      <c r="A16" s="113">
        <v>9</v>
      </c>
      <c r="B16" s="381" t="s">
        <v>537</v>
      </c>
      <c r="C16" s="367" t="s">
        <v>536</v>
      </c>
      <c r="D16" s="89" t="s">
        <v>190</v>
      </c>
      <c r="E16" s="368" t="s">
        <v>535</v>
      </c>
      <c r="F16" s="79">
        <v>100</v>
      </c>
      <c r="G16" s="79">
        <v>95</v>
      </c>
      <c r="H16" s="81">
        <v>90</v>
      </c>
      <c r="I16" s="262">
        <f t="shared" si="0"/>
        <v>97.5</v>
      </c>
      <c r="J16" s="104"/>
      <c r="K16" s="112">
        <f>VLOOKUP($A$8:$A$53,'Body do MiČR'!$B$3:$D$102,2)</f>
        <v>29</v>
      </c>
      <c r="L16" s="66"/>
      <c r="M16" s="9">
        <f t="shared" si="1"/>
        <v>90</v>
      </c>
    </row>
    <row r="17" spans="1:16" ht="15" customHeight="1">
      <c r="A17" s="113">
        <v>10</v>
      </c>
      <c r="B17" s="381" t="s">
        <v>547</v>
      </c>
      <c r="C17" s="373" t="s">
        <v>545</v>
      </c>
      <c r="D17" s="92" t="s">
        <v>541</v>
      </c>
      <c r="E17" s="71" t="s">
        <v>543</v>
      </c>
      <c r="F17" s="79">
        <v>93</v>
      </c>
      <c r="G17" s="79">
        <v>98</v>
      </c>
      <c r="H17" s="81">
        <v>93</v>
      </c>
      <c r="I17" s="103">
        <f t="shared" si="0"/>
        <v>95.5</v>
      </c>
      <c r="J17" s="94"/>
      <c r="K17" s="112">
        <f>VLOOKUP($A$8:$A$53,'Body do MiČR'!$B$3:$D$102,2)</f>
        <v>26</v>
      </c>
      <c r="L17" s="66"/>
      <c r="M17" s="9">
        <f t="shared" si="1"/>
        <v>93</v>
      </c>
    </row>
    <row r="18" spans="1:16" ht="15" customHeight="1">
      <c r="A18" s="113">
        <v>11</v>
      </c>
      <c r="B18" s="380" t="s">
        <v>472</v>
      </c>
      <c r="C18" s="261" t="s">
        <v>473</v>
      </c>
      <c r="D18" s="89" t="s">
        <v>348</v>
      </c>
      <c r="E18" s="51" t="s">
        <v>108</v>
      </c>
      <c r="F18" s="81">
        <v>90</v>
      </c>
      <c r="G18" s="79">
        <v>98</v>
      </c>
      <c r="H18" s="79">
        <v>93</v>
      </c>
      <c r="I18" s="103">
        <f t="shared" si="0"/>
        <v>95.5</v>
      </c>
      <c r="J18" s="94"/>
      <c r="K18" s="112">
        <f>VLOOKUP($A$8:$A$53,'Body do MiČR'!$B$3:$D$102,2)</f>
        <v>24</v>
      </c>
      <c r="L18" s="72"/>
      <c r="M18" s="63">
        <f t="shared" si="1"/>
        <v>90</v>
      </c>
    </row>
    <row r="19" spans="1:16" ht="15" customHeight="1">
      <c r="A19" s="113">
        <v>12</v>
      </c>
      <c r="B19" s="379" t="s">
        <v>453</v>
      </c>
      <c r="C19" s="70" t="s">
        <v>455</v>
      </c>
      <c r="D19" s="89" t="s">
        <v>190</v>
      </c>
      <c r="E19" s="71" t="s">
        <v>454</v>
      </c>
      <c r="F19" s="79">
        <v>95</v>
      </c>
      <c r="G19" s="81">
        <v>91</v>
      </c>
      <c r="H19" s="79">
        <v>95</v>
      </c>
      <c r="I19" s="103">
        <f t="shared" si="0"/>
        <v>95</v>
      </c>
      <c r="J19" s="94"/>
      <c r="K19" s="112">
        <f>VLOOKUP($A$8:$A$53,'Body do MiČR'!$B$3:$D$102,2)</f>
        <v>22</v>
      </c>
      <c r="L19" s="66"/>
      <c r="M19" s="9">
        <f t="shared" si="1"/>
        <v>91</v>
      </c>
    </row>
    <row r="20" spans="1:16" ht="15" customHeight="1">
      <c r="A20" s="113">
        <v>13</v>
      </c>
      <c r="B20" s="379" t="s">
        <v>481</v>
      </c>
      <c r="C20" s="50" t="s">
        <v>440</v>
      </c>
      <c r="D20" s="52" t="s">
        <v>92</v>
      </c>
      <c r="E20" s="51" t="s">
        <v>441</v>
      </c>
      <c r="F20" s="81">
        <v>90</v>
      </c>
      <c r="G20" s="79">
        <v>98</v>
      </c>
      <c r="H20" s="79">
        <v>92</v>
      </c>
      <c r="I20" s="103">
        <f t="shared" si="0"/>
        <v>95</v>
      </c>
      <c r="J20" s="103"/>
      <c r="K20" s="112">
        <f>VLOOKUP($A$8:$A$53,'Body do MiČR'!$B$3:$D$102,2)</f>
        <v>20</v>
      </c>
      <c r="L20" s="72"/>
      <c r="M20" s="63">
        <f t="shared" si="1"/>
        <v>90</v>
      </c>
    </row>
    <row r="21" spans="1:16" ht="15" customHeight="1">
      <c r="A21" s="113">
        <v>14</v>
      </c>
      <c r="B21" s="379" t="s">
        <v>196</v>
      </c>
      <c r="C21" s="70" t="s">
        <v>197</v>
      </c>
      <c r="D21" s="92" t="s">
        <v>92</v>
      </c>
      <c r="E21" s="71" t="s">
        <v>93</v>
      </c>
      <c r="F21" s="81">
        <v>88</v>
      </c>
      <c r="G21" s="79">
        <v>94</v>
      </c>
      <c r="H21" s="79">
        <v>95</v>
      </c>
      <c r="I21" s="103">
        <f t="shared" si="0"/>
        <v>94.5</v>
      </c>
      <c r="J21" s="94"/>
      <c r="K21" s="112">
        <f>VLOOKUP($A$8:$A$53,'Body do MiČR'!$B$3:$D$102,2)</f>
        <v>18</v>
      </c>
      <c r="L21" s="9"/>
      <c r="M21" s="9">
        <f t="shared" si="1"/>
        <v>88</v>
      </c>
    </row>
    <row r="22" spans="1:16" ht="15" customHeight="1">
      <c r="A22" s="113">
        <v>15</v>
      </c>
      <c r="B22" s="378" t="s">
        <v>101</v>
      </c>
      <c r="C22" s="74" t="s">
        <v>102</v>
      </c>
      <c r="D22" s="92" t="s">
        <v>92</v>
      </c>
      <c r="E22" s="71" t="s">
        <v>178</v>
      </c>
      <c r="F22" s="79">
        <v>94</v>
      </c>
      <c r="G22" s="81">
        <v>74</v>
      </c>
      <c r="H22" s="79">
        <v>94</v>
      </c>
      <c r="I22" s="103">
        <f t="shared" si="0"/>
        <v>94</v>
      </c>
      <c r="J22" s="94"/>
      <c r="K22" s="112">
        <f>VLOOKUP($A$8:$A$53,'Body do MiČR'!$B$3:$D$102,2)</f>
        <v>16</v>
      </c>
      <c r="L22" s="66"/>
      <c r="M22" s="9">
        <f t="shared" si="1"/>
        <v>74</v>
      </c>
    </row>
    <row r="23" spans="1:16" ht="15" customHeight="1">
      <c r="A23" s="113">
        <v>16</v>
      </c>
      <c r="B23" s="379" t="s">
        <v>194</v>
      </c>
      <c r="C23" s="70" t="s">
        <v>195</v>
      </c>
      <c r="D23" s="92" t="s">
        <v>92</v>
      </c>
      <c r="E23" s="71" t="s">
        <v>93</v>
      </c>
      <c r="F23" s="81">
        <v>89</v>
      </c>
      <c r="G23" s="79">
        <v>93</v>
      </c>
      <c r="H23" s="79">
        <v>93</v>
      </c>
      <c r="I23" s="103">
        <f t="shared" si="0"/>
        <v>93</v>
      </c>
      <c r="J23" s="94"/>
      <c r="K23" s="112">
        <f>VLOOKUP($A$8:$A$53,'Body do MiČR'!$B$3:$D$102,2)</f>
        <v>15</v>
      </c>
      <c r="L23" s="66"/>
      <c r="M23" s="9">
        <f t="shared" si="1"/>
        <v>89</v>
      </c>
    </row>
    <row r="24" spans="1:16" ht="15" customHeight="1">
      <c r="A24" s="113">
        <v>17</v>
      </c>
      <c r="B24" s="378" t="s">
        <v>99</v>
      </c>
      <c r="C24" s="74" t="s">
        <v>100</v>
      </c>
      <c r="D24" s="71" t="s">
        <v>92</v>
      </c>
      <c r="E24" s="71" t="s">
        <v>213</v>
      </c>
      <c r="F24" s="81">
        <v>80</v>
      </c>
      <c r="G24" s="79">
        <v>95</v>
      </c>
      <c r="H24" s="79">
        <v>90</v>
      </c>
      <c r="I24" s="103">
        <f t="shared" si="0"/>
        <v>92.5</v>
      </c>
      <c r="J24" s="103"/>
      <c r="K24" s="112">
        <f>VLOOKUP($A$8:$A$53,'Body do MiČR'!$B$3:$D$102,2)</f>
        <v>14</v>
      </c>
      <c r="L24" s="9"/>
      <c r="M24" s="9">
        <f t="shared" si="1"/>
        <v>80</v>
      </c>
    </row>
    <row r="25" spans="1:16" ht="15" customHeight="1">
      <c r="A25" s="113">
        <v>18</v>
      </c>
      <c r="B25" s="379" t="s">
        <v>214</v>
      </c>
      <c r="C25" s="70" t="s">
        <v>215</v>
      </c>
      <c r="D25" s="92" t="s">
        <v>92</v>
      </c>
      <c r="E25" s="71" t="s">
        <v>444</v>
      </c>
      <c r="F25" s="79">
        <v>90</v>
      </c>
      <c r="G25" s="79">
        <v>93</v>
      </c>
      <c r="H25" s="81">
        <v>83</v>
      </c>
      <c r="I25" s="103">
        <f t="shared" si="0"/>
        <v>91.5</v>
      </c>
      <c r="J25" s="94"/>
      <c r="K25" s="112">
        <f>VLOOKUP($A$8:$A$53,'Body do MiČR'!$B$3:$D$102,2)</f>
        <v>13</v>
      </c>
      <c r="L25" s="9"/>
      <c r="M25" s="9">
        <f t="shared" si="1"/>
        <v>83</v>
      </c>
    </row>
    <row r="26" spans="1:16" ht="15" customHeight="1">
      <c r="A26" s="113">
        <v>19</v>
      </c>
      <c r="B26" s="378" t="s">
        <v>89</v>
      </c>
      <c r="C26" s="50" t="s">
        <v>143</v>
      </c>
      <c r="D26" s="52" t="s">
        <v>64</v>
      </c>
      <c r="E26" s="51" t="s">
        <v>93</v>
      </c>
      <c r="F26" s="81">
        <v>0</v>
      </c>
      <c r="G26" s="79">
        <v>94</v>
      </c>
      <c r="H26" s="79">
        <v>89</v>
      </c>
      <c r="I26" s="103">
        <f t="shared" si="0"/>
        <v>91.5</v>
      </c>
      <c r="J26" s="103"/>
      <c r="K26" s="112">
        <f>VLOOKUP($A$8:$A$53,'Body do MiČR'!$B$3:$D$102,2)</f>
        <v>12</v>
      </c>
      <c r="L26" s="66"/>
      <c r="M26" s="9">
        <f t="shared" si="1"/>
        <v>0</v>
      </c>
    </row>
    <row r="27" spans="1:16" ht="15" customHeight="1">
      <c r="A27" s="113">
        <v>20</v>
      </c>
      <c r="B27" s="381" t="s">
        <v>522</v>
      </c>
      <c r="C27" s="367" t="s">
        <v>520</v>
      </c>
      <c r="D27" s="52" t="s">
        <v>64</v>
      </c>
      <c r="E27" s="368" t="s">
        <v>548</v>
      </c>
      <c r="F27" s="79">
        <v>88</v>
      </c>
      <c r="G27" s="79">
        <v>94</v>
      </c>
      <c r="H27" s="81">
        <v>88</v>
      </c>
      <c r="I27" s="103">
        <f t="shared" si="0"/>
        <v>91</v>
      </c>
      <c r="J27" s="94"/>
      <c r="K27" s="112">
        <f>VLOOKUP($A$8:$A$53,'Body do MiČR'!$B$3:$D$102,2)</f>
        <v>11</v>
      </c>
      <c r="L27" s="66"/>
      <c r="M27" s="9">
        <f t="shared" si="1"/>
        <v>88</v>
      </c>
    </row>
    <row r="28" spans="1:16" ht="15" customHeight="1" thickBot="1">
      <c r="A28" s="173">
        <v>21</v>
      </c>
      <c r="B28" s="414" t="s">
        <v>538</v>
      </c>
      <c r="C28" s="416" t="s">
        <v>539</v>
      </c>
      <c r="D28" s="324" t="s">
        <v>190</v>
      </c>
      <c r="E28" s="418" t="s">
        <v>540</v>
      </c>
      <c r="F28" s="84">
        <v>84</v>
      </c>
      <c r="G28" s="83">
        <v>89</v>
      </c>
      <c r="H28" s="83">
        <v>89</v>
      </c>
      <c r="I28" s="419">
        <f t="shared" si="0"/>
        <v>89</v>
      </c>
      <c r="J28" s="420"/>
      <c r="K28" s="111">
        <f>VLOOKUP($A$8:$A$53,'Body do MiČR'!$B$3:$D$102,2)</f>
        <v>10</v>
      </c>
      <c r="L28" s="66"/>
      <c r="M28" s="9">
        <f t="shared" si="1"/>
        <v>84</v>
      </c>
    </row>
    <row r="29" spans="1:16" ht="15" customHeight="1" thickBot="1"/>
    <row r="30" spans="1:16" ht="15" customHeight="1">
      <c r="B30" s="13" t="s">
        <v>38</v>
      </c>
      <c r="C30" s="475" t="s">
        <v>24</v>
      </c>
      <c r="D30" s="475"/>
      <c r="E30" s="26" t="s">
        <v>9</v>
      </c>
      <c r="F30" s="473" t="s">
        <v>37</v>
      </c>
      <c r="G30" s="473"/>
      <c r="H30" s="473"/>
      <c r="I30" s="20"/>
      <c r="J30" s="20"/>
    </row>
    <row r="31" spans="1:16" ht="15" customHeight="1">
      <c r="B31" s="17" t="s">
        <v>45</v>
      </c>
      <c r="C31" s="481" t="s">
        <v>241</v>
      </c>
      <c r="D31" s="484"/>
      <c r="E31" s="339" t="s">
        <v>289</v>
      </c>
      <c r="F31" s="506"/>
      <c r="G31" s="506"/>
      <c r="H31" s="506"/>
      <c r="I31" s="27"/>
      <c r="J31" s="27"/>
      <c r="M31" s="117"/>
      <c r="N31" s="117"/>
      <c r="O31" s="117"/>
      <c r="P31" s="116"/>
    </row>
    <row r="32" spans="1:16" ht="15" customHeight="1">
      <c r="B32" s="17" t="s">
        <v>46</v>
      </c>
      <c r="C32" s="481" t="s">
        <v>447</v>
      </c>
      <c r="D32" s="484"/>
      <c r="E32" s="339" t="s">
        <v>282</v>
      </c>
      <c r="F32" s="506"/>
      <c r="G32" s="506"/>
      <c r="H32" s="506"/>
      <c r="I32" s="23"/>
      <c r="J32" s="23"/>
      <c r="M32" s="117"/>
      <c r="N32" s="117"/>
      <c r="O32" s="117"/>
      <c r="P32" s="116"/>
    </row>
    <row r="33" spans="2:16" ht="15" customHeight="1">
      <c r="B33" s="17"/>
      <c r="C33" s="481" t="s">
        <v>249</v>
      </c>
      <c r="D33" s="484"/>
      <c r="E33" s="339" t="s">
        <v>301</v>
      </c>
      <c r="F33" s="506"/>
      <c r="G33" s="506"/>
      <c r="H33" s="506"/>
      <c r="I33" s="23"/>
      <c r="J33" s="23"/>
      <c r="M33" s="117"/>
      <c r="N33" s="117"/>
      <c r="O33" s="117"/>
      <c r="P33" s="116"/>
    </row>
    <row r="34" spans="2:16" ht="15" customHeight="1">
      <c r="B34" s="17"/>
      <c r="C34" s="481"/>
      <c r="D34" s="484"/>
      <c r="E34" s="149"/>
      <c r="F34" s="506"/>
      <c r="G34" s="506"/>
      <c r="H34" s="506"/>
      <c r="I34" s="23"/>
      <c r="J34" s="23"/>
      <c r="M34" s="117"/>
      <c r="N34" s="117"/>
      <c r="O34" s="117"/>
      <c r="P34" s="116"/>
    </row>
    <row r="35" spans="2:16" ht="15" customHeight="1">
      <c r="B35" s="17"/>
      <c r="C35" s="504"/>
      <c r="D35" s="505"/>
      <c r="E35" s="115"/>
      <c r="F35" s="506"/>
      <c r="G35" s="506"/>
      <c r="H35" s="506"/>
      <c r="I35" s="23"/>
      <c r="J35" s="23"/>
      <c r="M35" s="117"/>
      <c r="N35" s="117"/>
      <c r="O35" s="117"/>
      <c r="P35" s="116"/>
    </row>
    <row r="36" spans="2:16" ht="15" customHeight="1">
      <c r="B36" s="15" t="s">
        <v>41</v>
      </c>
      <c r="C36" s="504" t="s">
        <v>411</v>
      </c>
      <c r="D36" s="507"/>
      <c r="E36" s="116" t="s">
        <v>208</v>
      </c>
      <c r="F36" s="506"/>
      <c r="G36" s="506"/>
      <c r="H36" s="506"/>
      <c r="I36" s="22"/>
      <c r="J36" s="22"/>
      <c r="M36" s="117"/>
      <c r="N36" s="117"/>
      <c r="O36" s="117"/>
      <c r="P36" s="116"/>
    </row>
    <row r="37" spans="2:16" ht="15" customHeight="1" thickBot="1">
      <c r="B37" s="19" t="s">
        <v>42</v>
      </c>
      <c r="C37" s="494" t="s">
        <v>111</v>
      </c>
      <c r="D37" s="495"/>
      <c r="E37" s="202" t="s">
        <v>294</v>
      </c>
      <c r="F37" s="503"/>
      <c r="G37" s="503"/>
      <c r="H37" s="503"/>
      <c r="I37" s="28"/>
      <c r="J37" s="28"/>
      <c r="M37" s="117"/>
      <c r="N37" s="117"/>
      <c r="O37" s="117"/>
      <c r="P37" s="23"/>
    </row>
    <row r="39" spans="2:16">
      <c r="E39" s="29"/>
    </row>
    <row r="40" spans="2:16">
      <c r="C40" t="s">
        <v>616</v>
      </c>
    </row>
    <row r="41" spans="2:16">
      <c r="C41" t="s">
        <v>617</v>
      </c>
    </row>
    <row r="42" spans="2:16">
      <c r="C42" t="s">
        <v>618</v>
      </c>
    </row>
  </sheetData>
  <sortState ref="B8:M28">
    <sortCondition descending="1" ref="I8:I28"/>
    <sortCondition descending="1" ref="M8:M28"/>
    <sortCondition ref="B8:B28"/>
  </sortState>
  <mergeCells count="28">
    <mergeCell ref="A1:J1"/>
    <mergeCell ref="A2:J2"/>
    <mergeCell ref="A3:B4"/>
    <mergeCell ref="A6:A7"/>
    <mergeCell ref="B6:B7"/>
    <mergeCell ref="C6:C7"/>
    <mergeCell ref="J6:J7"/>
    <mergeCell ref="K6:K7"/>
    <mergeCell ref="C30:D30"/>
    <mergeCell ref="F30:H30"/>
    <mergeCell ref="D6:D7"/>
    <mergeCell ref="E6:E7"/>
    <mergeCell ref="F6:H6"/>
    <mergeCell ref="I6:I7"/>
    <mergeCell ref="C34:D34"/>
    <mergeCell ref="F34:H34"/>
    <mergeCell ref="C31:D31"/>
    <mergeCell ref="F31:H31"/>
    <mergeCell ref="C32:D32"/>
    <mergeCell ref="F32:H32"/>
    <mergeCell ref="C33:D33"/>
    <mergeCell ref="F33:H33"/>
    <mergeCell ref="C37:D37"/>
    <mergeCell ref="F37:H37"/>
    <mergeCell ref="C35:D35"/>
    <mergeCell ref="F35:H35"/>
    <mergeCell ref="C36:D36"/>
    <mergeCell ref="F36:H36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9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2"/>
  <sheetViews>
    <sheetView topLeftCell="A4" workbookViewId="0">
      <selection activeCell="C42" sqref="C42:E42"/>
    </sheetView>
  </sheetViews>
  <sheetFormatPr defaultRowHeight="12.75"/>
  <cols>
    <col min="1" max="1" width="5.42578125" customWidth="1"/>
    <col min="2" max="2" width="18.7109375" customWidth="1"/>
    <col min="3" max="3" width="8.7109375" customWidth="1"/>
    <col min="4" max="4" width="24.7109375" customWidth="1"/>
    <col min="5" max="5" width="15.28515625" customWidth="1"/>
    <col min="6" max="8" width="6.7109375" style="9" customWidth="1"/>
    <col min="9" max="9" width="9.28515625" style="9" customWidth="1"/>
    <col min="10" max="10" width="5.85546875" style="9" customWidth="1"/>
    <col min="11" max="11" width="6.7109375" customWidth="1"/>
  </cols>
  <sheetData>
    <row r="1" spans="1:13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</row>
    <row r="2" spans="1:13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</row>
    <row r="3" spans="1:13" ht="20.100000000000001" customHeight="1">
      <c r="A3" s="509" t="s">
        <v>120</v>
      </c>
      <c r="B3" s="509"/>
      <c r="C3" s="25"/>
      <c r="D3" s="8"/>
      <c r="E3" s="8"/>
      <c r="F3" s="8"/>
      <c r="G3" s="8"/>
    </row>
    <row r="4" spans="1:13" ht="20.100000000000001" customHeight="1">
      <c r="A4" s="509"/>
      <c r="B4" s="509"/>
      <c r="C4" s="25"/>
      <c r="D4" s="8"/>
      <c r="E4" s="8"/>
      <c r="F4" s="8"/>
      <c r="G4" s="8"/>
    </row>
    <row r="5" spans="1:13" ht="12" customHeight="1"/>
    <row r="6" spans="1:13" ht="12.75" customHeight="1" thickBot="1">
      <c r="A6" s="467" t="s">
        <v>23</v>
      </c>
      <c r="B6" s="470" t="s">
        <v>24</v>
      </c>
      <c r="C6" s="470" t="s">
        <v>9</v>
      </c>
      <c r="D6" s="470" t="s">
        <v>25</v>
      </c>
      <c r="E6" s="470" t="s">
        <v>26</v>
      </c>
      <c r="F6" s="508" t="s">
        <v>30</v>
      </c>
      <c r="G6" s="508"/>
      <c r="H6" s="508"/>
      <c r="I6" s="499" t="s">
        <v>32</v>
      </c>
      <c r="J6" s="499" t="s">
        <v>44</v>
      </c>
      <c r="K6" s="471" t="s">
        <v>33</v>
      </c>
      <c r="L6" s="9"/>
      <c r="M6" s="9"/>
    </row>
    <row r="7" spans="1:13" ht="13.5" thickBot="1">
      <c r="A7" s="467"/>
      <c r="B7" s="469"/>
      <c r="C7" s="469"/>
      <c r="D7" s="469"/>
      <c r="E7" s="469"/>
      <c r="F7" s="32" t="s">
        <v>34</v>
      </c>
      <c r="G7" s="32" t="s">
        <v>35</v>
      </c>
      <c r="H7" s="32" t="s">
        <v>36</v>
      </c>
      <c r="I7" s="499"/>
      <c r="J7" s="499"/>
      <c r="K7" s="498"/>
      <c r="L7" s="9"/>
      <c r="M7" s="9"/>
    </row>
    <row r="8" spans="1:13" ht="15" customHeight="1">
      <c r="A8" s="114">
        <v>1</v>
      </c>
      <c r="B8" s="437" t="s">
        <v>115</v>
      </c>
      <c r="C8" s="439" t="s">
        <v>116</v>
      </c>
      <c r="D8" s="440" t="s">
        <v>64</v>
      </c>
      <c r="E8" s="440" t="s">
        <v>91</v>
      </c>
      <c r="F8" s="76">
        <v>100</v>
      </c>
      <c r="G8" s="76">
        <v>100</v>
      </c>
      <c r="H8" s="76">
        <v>100</v>
      </c>
      <c r="I8" s="176">
        <f t="shared" ref="I8:I28" si="0">(F8+G8+H8-MIN(F8:H8))/2</f>
        <v>100</v>
      </c>
      <c r="J8" s="177"/>
      <c r="K8" s="110">
        <f>VLOOKUP($A$8:$A$53,'Body do MiČR'!$B$3:$D$102,2)</f>
        <v>100</v>
      </c>
      <c r="L8" s="9"/>
      <c r="M8" s="9">
        <f t="shared" ref="M8:M28" si="1">MIN(F8:H8)</f>
        <v>100</v>
      </c>
    </row>
    <row r="9" spans="1:13" ht="15" customHeight="1">
      <c r="A9" s="113">
        <v>2</v>
      </c>
      <c r="B9" s="56" t="s">
        <v>157</v>
      </c>
      <c r="C9" s="70" t="s">
        <v>158</v>
      </c>
      <c r="D9" s="92" t="s">
        <v>51</v>
      </c>
      <c r="E9" s="71" t="s">
        <v>159</v>
      </c>
      <c r="F9" s="79">
        <v>100</v>
      </c>
      <c r="G9" s="79">
        <v>100</v>
      </c>
      <c r="H9" s="79">
        <v>98</v>
      </c>
      <c r="I9" s="103">
        <f t="shared" si="0"/>
        <v>100</v>
      </c>
      <c r="J9" s="94">
        <v>-18</v>
      </c>
      <c r="K9" s="112">
        <f>VLOOKUP($A$8:$A$53,'Body do MiČR'!$B$3:$D$102,2)</f>
        <v>80</v>
      </c>
      <c r="L9" s="9"/>
      <c r="M9" s="9">
        <f t="shared" si="1"/>
        <v>98</v>
      </c>
    </row>
    <row r="10" spans="1:13" ht="15" customHeight="1">
      <c r="A10" s="113">
        <v>3</v>
      </c>
      <c r="B10" s="59" t="s">
        <v>139</v>
      </c>
      <c r="C10" s="54" t="s">
        <v>140</v>
      </c>
      <c r="D10" s="264" t="s">
        <v>64</v>
      </c>
      <c r="E10" s="73" t="s">
        <v>141</v>
      </c>
      <c r="F10" s="79">
        <v>100</v>
      </c>
      <c r="G10" s="79">
        <v>100</v>
      </c>
      <c r="H10" s="79">
        <v>98</v>
      </c>
      <c r="I10" s="103">
        <f t="shared" si="0"/>
        <v>100</v>
      </c>
      <c r="J10" s="94">
        <v>-22</v>
      </c>
      <c r="K10" s="112">
        <f>VLOOKUP($A$8:$A$53,'Body do MiČR'!$B$3:$D$102,2)</f>
        <v>60</v>
      </c>
      <c r="L10" s="69"/>
      <c r="M10" s="63">
        <f t="shared" si="1"/>
        <v>98</v>
      </c>
    </row>
    <row r="11" spans="1:13" s="64" customFormat="1" ht="15" customHeight="1">
      <c r="A11" s="113">
        <v>4</v>
      </c>
      <c r="B11" s="60" t="s">
        <v>103</v>
      </c>
      <c r="C11" s="53" t="s">
        <v>104</v>
      </c>
      <c r="D11" s="321" t="s">
        <v>191</v>
      </c>
      <c r="E11" s="91" t="s">
        <v>105</v>
      </c>
      <c r="F11" s="79">
        <v>98</v>
      </c>
      <c r="G11" s="79">
        <v>100</v>
      </c>
      <c r="H11" s="79">
        <v>100</v>
      </c>
      <c r="I11" s="103">
        <f t="shared" si="0"/>
        <v>100</v>
      </c>
      <c r="J11" s="94">
        <v>-50</v>
      </c>
      <c r="K11" s="112">
        <f>VLOOKUP($A$8:$A$53,'Body do MiČR'!$B$3:$D$102,2)</f>
        <v>50</v>
      </c>
      <c r="L11" s="9"/>
      <c r="M11" s="9">
        <f t="shared" si="1"/>
        <v>98</v>
      </c>
    </row>
    <row r="12" spans="1:13" ht="15" customHeight="1">
      <c r="A12" s="113">
        <v>5</v>
      </c>
      <c r="B12" s="59" t="s">
        <v>529</v>
      </c>
      <c r="C12" s="90" t="s">
        <v>530</v>
      </c>
      <c r="D12" s="91" t="s">
        <v>338</v>
      </c>
      <c r="E12" s="365" t="s">
        <v>532</v>
      </c>
      <c r="F12" s="79">
        <v>100</v>
      </c>
      <c r="G12" s="79">
        <v>100</v>
      </c>
      <c r="H12" s="79">
        <v>98</v>
      </c>
      <c r="I12" s="103">
        <f t="shared" si="0"/>
        <v>100</v>
      </c>
      <c r="J12" s="94">
        <v>-54</v>
      </c>
      <c r="K12" s="112">
        <f>VLOOKUP($A$8:$A$53,'Body do MiČR'!$B$3:$D$102,2)</f>
        <v>45</v>
      </c>
      <c r="L12" s="66"/>
      <c r="M12" s="9">
        <f t="shared" si="1"/>
        <v>98</v>
      </c>
    </row>
    <row r="13" spans="1:13" ht="15" customHeight="1">
      <c r="A13" s="113">
        <v>6</v>
      </c>
      <c r="B13" s="56" t="s">
        <v>237</v>
      </c>
      <c r="C13" s="74" t="s">
        <v>53</v>
      </c>
      <c r="D13" s="71" t="s">
        <v>51</v>
      </c>
      <c r="E13" s="71" t="s">
        <v>198</v>
      </c>
      <c r="F13" s="79">
        <v>100</v>
      </c>
      <c r="G13" s="79">
        <v>100</v>
      </c>
      <c r="H13" s="79">
        <v>98</v>
      </c>
      <c r="I13" s="103">
        <f t="shared" si="0"/>
        <v>100</v>
      </c>
      <c r="J13" s="94">
        <v>-56</v>
      </c>
      <c r="K13" s="112">
        <f>VLOOKUP($A$8:$A$53,'Body do MiČR'!$B$3:$D$102,2)</f>
        <v>40</v>
      </c>
      <c r="L13" s="61"/>
      <c r="M13" s="9">
        <f t="shared" si="1"/>
        <v>98</v>
      </c>
    </row>
    <row r="14" spans="1:13" ht="15" customHeight="1">
      <c r="A14" s="113">
        <v>7</v>
      </c>
      <c r="B14" s="369" t="s">
        <v>86</v>
      </c>
      <c r="C14" s="358" t="s">
        <v>182</v>
      </c>
      <c r="D14" s="263" t="s">
        <v>51</v>
      </c>
      <c r="E14" s="71" t="s">
        <v>183</v>
      </c>
      <c r="F14" s="79">
        <v>96</v>
      </c>
      <c r="G14" s="79">
        <v>100</v>
      </c>
      <c r="H14" s="79">
        <v>100</v>
      </c>
      <c r="I14" s="103">
        <f t="shared" si="0"/>
        <v>100</v>
      </c>
      <c r="J14" s="94"/>
      <c r="K14" s="112">
        <f>VLOOKUP($A$8:$A$53,'Body do MiČR'!$B$3:$D$102,2)</f>
        <v>36</v>
      </c>
      <c r="L14" s="9"/>
      <c r="M14" s="9">
        <f t="shared" si="1"/>
        <v>96</v>
      </c>
    </row>
    <row r="15" spans="1:13" ht="15" customHeight="1">
      <c r="A15" s="113">
        <v>8</v>
      </c>
      <c r="B15" s="60" t="s">
        <v>111</v>
      </c>
      <c r="C15" s="53" t="s">
        <v>112</v>
      </c>
      <c r="D15" s="91" t="s">
        <v>64</v>
      </c>
      <c r="E15" s="442" t="s">
        <v>358</v>
      </c>
      <c r="F15" s="79">
        <v>100</v>
      </c>
      <c r="G15" s="79">
        <v>95</v>
      </c>
      <c r="H15" s="79">
        <v>100</v>
      </c>
      <c r="I15" s="103">
        <f t="shared" si="0"/>
        <v>100</v>
      </c>
      <c r="J15" s="94"/>
      <c r="K15" s="112">
        <f>VLOOKUP($A$8:$A$53,'Body do MiČR'!$B$3:$D$102,2)</f>
        <v>32</v>
      </c>
      <c r="L15" s="66"/>
      <c r="M15" s="9">
        <f t="shared" si="1"/>
        <v>95</v>
      </c>
    </row>
    <row r="16" spans="1:13" ht="15" customHeight="1">
      <c r="A16" s="113">
        <v>8</v>
      </c>
      <c r="B16" s="58" t="s">
        <v>70</v>
      </c>
      <c r="C16" s="74" t="s">
        <v>71</v>
      </c>
      <c r="D16" s="71" t="s">
        <v>121</v>
      </c>
      <c r="E16" s="92" t="s">
        <v>87</v>
      </c>
      <c r="F16" s="79">
        <v>100</v>
      </c>
      <c r="G16" s="79">
        <v>100</v>
      </c>
      <c r="H16" s="79">
        <v>95</v>
      </c>
      <c r="I16" s="103">
        <f t="shared" si="0"/>
        <v>100</v>
      </c>
      <c r="J16" s="103"/>
      <c r="K16" s="112">
        <f>VLOOKUP($A$8:$A$53,'Body do MiČR'!$B$3:$D$102,2)</f>
        <v>32</v>
      </c>
      <c r="L16" s="9"/>
      <c r="M16" s="9">
        <f t="shared" si="1"/>
        <v>95</v>
      </c>
    </row>
    <row r="17" spans="1:13" ht="15" customHeight="1">
      <c r="A17" s="113">
        <v>10</v>
      </c>
      <c r="B17" s="370" t="s">
        <v>524</v>
      </c>
      <c r="C17" s="373" t="s">
        <v>523</v>
      </c>
      <c r="D17" s="71" t="s">
        <v>331</v>
      </c>
      <c r="E17" s="365" t="s">
        <v>531</v>
      </c>
      <c r="F17" s="79">
        <v>100</v>
      </c>
      <c r="G17" s="79">
        <v>93</v>
      </c>
      <c r="H17" s="79">
        <v>100</v>
      </c>
      <c r="I17" s="103">
        <f t="shared" si="0"/>
        <v>100</v>
      </c>
      <c r="J17" s="94"/>
      <c r="K17" s="112">
        <f>VLOOKUP($A$8:$A$53,'Body do MiČR'!$B$3:$D$102,2)</f>
        <v>26</v>
      </c>
      <c r="L17" s="9"/>
      <c r="M17" s="9">
        <f t="shared" si="1"/>
        <v>93</v>
      </c>
    </row>
    <row r="18" spans="1:13" ht="15" customHeight="1">
      <c r="A18" s="113">
        <v>11</v>
      </c>
      <c r="B18" s="60" t="s">
        <v>109</v>
      </c>
      <c r="C18" s="53" t="s">
        <v>110</v>
      </c>
      <c r="D18" s="91" t="s">
        <v>64</v>
      </c>
      <c r="E18" s="91" t="s">
        <v>88</v>
      </c>
      <c r="F18" s="79">
        <v>92</v>
      </c>
      <c r="G18" s="79">
        <v>100</v>
      </c>
      <c r="H18" s="79">
        <v>100</v>
      </c>
      <c r="I18" s="103">
        <f t="shared" si="0"/>
        <v>100</v>
      </c>
      <c r="J18" s="94"/>
      <c r="K18" s="112">
        <f>VLOOKUP($A$8:$A$53,'Body do MiČR'!$B$3:$D$102,2)</f>
        <v>24</v>
      </c>
      <c r="L18" s="61"/>
      <c r="M18" s="9">
        <f t="shared" si="1"/>
        <v>92</v>
      </c>
    </row>
    <row r="19" spans="1:13" ht="15" customHeight="1">
      <c r="A19" s="113">
        <v>12</v>
      </c>
      <c r="B19" s="341" t="s">
        <v>513</v>
      </c>
      <c r="C19" s="48" t="s">
        <v>509</v>
      </c>
      <c r="D19" s="49" t="s">
        <v>510</v>
      </c>
      <c r="E19" s="443" t="s">
        <v>91</v>
      </c>
      <c r="F19" s="79">
        <v>36</v>
      </c>
      <c r="G19" s="79">
        <v>100</v>
      </c>
      <c r="H19" s="79">
        <v>100</v>
      </c>
      <c r="I19" s="103">
        <f t="shared" si="0"/>
        <v>100</v>
      </c>
      <c r="J19" s="94"/>
      <c r="K19" s="112">
        <f>VLOOKUP($A$8:$A$53,'Body do MiČR'!$B$3:$D$102,2)</f>
        <v>22</v>
      </c>
      <c r="L19" s="61"/>
      <c r="M19" s="9">
        <f t="shared" si="1"/>
        <v>36</v>
      </c>
    </row>
    <row r="20" spans="1:13" ht="15" customHeight="1">
      <c r="A20" s="113">
        <v>13</v>
      </c>
      <c r="B20" s="60" t="s">
        <v>63</v>
      </c>
      <c r="C20" s="54" t="s">
        <v>119</v>
      </c>
      <c r="D20" s="91" t="s">
        <v>64</v>
      </c>
      <c r="E20" s="91" t="s">
        <v>108</v>
      </c>
      <c r="F20" s="79">
        <v>98</v>
      </c>
      <c r="G20" s="79">
        <v>100</v>
      </c>
      <c r="H20" s="79">
        <v>94</v>
      </c>
      <c r="I20" s="103">
        <f t="shared" si="0"/>
        <v>99</v>
      </c>
      <c r="J20" s="94"/>
      <c r="K20" s="112">
        <f>VLOOKUP($A$8:$A$53,'Body do MiČR'!$B$3:$D$102,2)</f>
        <v>20</v>
      </c>
      <c r="L20" s="61"/>
      <c r="M20" s="9">
        <f t="shared" si="1"/>
        <v>94</v>
      </c>
    </row>
    <row r="21" spans="1:13" ht="15" customHeight="1">
      <c r="A21" s="113">
        <v>13</v>
      </c>
      <c r="B21" s="59" t="s">
        <v>442</v>
      </c>
      <c r="C21" s="90" t="s">
        <v>499</v>
      </c>
      <c r="D21" s="91" t="s">
        <v>64</v>
      </c>
      <c r="E21" s="73" t="s">
        <v>88</v>
      </c>
      <c r="F21" s="79">
        <v>100</v>
      </c>
      <c r="G21" s="79">
        <v>94</v>
      </c>
      <c r="H21" s="79">
        <v>98</v>
      </c>
      <c r="I21" s="103">
        <f t="shared" si="0"/>
        <v>99</v>
      </c>
      <c r="J21" s="94"/>
      <c r="K21" s="112">
        <f>VLOOKUP($A$8:$A$53,'Body do MiČR'!$B$3:$D$102,2)</f>
        <v>20</v>
      </c>
      <c r="L21" s="61"/>
      <c r="M21" s="9">
        <f t="shared" si="1"/>
        <v>94</v>
      </c>
    </row>
    <row r="22" spans="1:13" ht="15" customHeight="1">
      <c r="A22" s="113">
        <v>15</v>
      </c>
      <c r="B22" s="58" t="s">
        <v>68</v>
      </c>
      <c r="C22" s="309" t="s">
        <v>69</v>
      </c>
      <c r="D22" s="441" t="s">
        <v>121</v>
      </c>
      <c r="E22" s="71" t="s">
        <v>173</v>
      </c>
      <c r="F22" s="79">
        <v>42</v>
      </c>
      <c r="G22" s="79">
        <v>98</v>
      </c>
      <c r="H22" s="79">
        <v>98</v>
      </c>
      <c r="I22" s="103">
        <f t="shared" si="0"/>
        <v>98</v>
      </c>
      <c r="J22" s="94"/>
      <c r="K22" s="112">
        <f>VLOOKUP($A$8:$A$53,'Body do MiČR'!$B$3:$D$102,2)</f>
        <v>16</v>
      </c>
      <c r="L22" s="66"/>
      <c r="M22" s="9">
        <f t="shared" si="1"/>
        <v>42</v>
      </c>
    </row>
    <row r="23" spans="1:13" ht="15" customHeight="1">
      <c r="A23" s="113">
        <v>16</v>
      </c>
      <c r="B23" s="366" t="s">
        <v>533</v>
      </c>
      <c r="C23" s="367" t="s">
        <v>534</v>
      </c>
      <c r="D23" s="368" t="s">
        <v>67</v>
      </c>
      <c r="E23" s="368" t="s">
        <v>445</v>
      </c>
      <c r="F23" s="79">
        <v>100</v>
      </c>
      <c r="G23" s="79">
        <v>79</v>
      </c>
      <c r="H23" s="79">
        <v>95</v>
      </c>
      <c r="I23" s="103">
        <f t="shared" si="0"/>
        <v>97.5</v>
      </c>
      <c r="J23" s="103"/>
      <c r="K23" s="112">
        <f>VLOOKUP($A$8:$A$53,'Body do MiČR'!$B$3:$D$102,2)</f>
        <v>15</v>
      </c>
      <c r="L23" s="61"/>
      <c r="M23" s="9">
        <f t="shared" si="1"/>
        <v>79</v>
      </c>
    </row>
    <row r="24" spans="1:13" ht="15" customHeight="1">
      <c r="A24" s="113">
        <v>17</v>
      </c>
      <c r="B24" s="372" t="s">
        <v>186</v>
      </c>
      <c r="C24" s="374" t="s">
        <v>212</v>
      </c>
      <c r="D24" s="375" t="s">
        <v>170</v>
      </c>
      <c r="E24" s="376" t="s">
        <v>187</v>
      </c>
      <c r="F24" s="79">
        <v>94</v>
      </c>
      <c r="G24" s="79">
        <v>94</v>
      </c>
      <c r="H24" s="79">
        <v>100</v>
      </c>
      <c r="I24" s="103">
        <f t="shared" si="0"/>
        <v>97</v>
      </c>
      <c r="J24" s="94"/>
      <c r="K24" s="112">
        <f>VLOOKUP($A$8:$A$53,'Body do MiČR'!$B$3:$D$102,2)</f>
        <v>14</v>
      </c>
      <c r="L24" s="66"/>
      <c r="M24" s="9">
        <f t="shared" si="1"/>
        <v>94</v>
      </c>
    </row>
    <row r="25" spans="1:13" ht="15" customHeight="1">
      <c r="A25" s="113">
        <v>18</v>
      </c>
      <c r="B25" s="57" t="s">
        <v>467</v>
      </c>
      <c r="C25" s="261" t="s">
        <v>468</v>
      </c>
      <c r="D25" s="89" t="s">
        <v>348</v>
      </c>
      <c r="E25" s="73" t="s">
        <v>480</v>
      </c>
      <c r="F25" s="79">
        <v>92</v>
      </c>
      <c r="G25" s="79">
        <v>94</v>
      </c>
      <c r="H25" s="79">
        <v>100</v>
      </c>
      <c r="I25" s="103">
        <f t="shared" si="0"/>
        <v>97</v>
      </c>
      <c r="J25" s="94"/>
      <c r="K25" s="112">
        <f>VLOOKUP($A$8:$A$53,'Body do MiČR'!$B$3:$D$102,2)</f>
        <v>13</v>
      </c>
      <c r="L25" s="66"/>
      <c r="M25" s="9">
        <f t="shared" si="1"/>
        <v>92</v>
      </c>
    </row>
    <row r="26" spans="1:13" ht="15" customHeight="1">
      <c r="A26" s="113">
        <v>19</v>
      </c>
      <c r="B26" s="59" t="s">
        <v>188</v>
      </c>
      <c r="C26" s="90" t="s">
        <v>189</v>
      </c>
      <c r="D26" s="264" t="s">
        <v>64</v>
      </c>
      <c r="E26" s="73" t="s">
        <v>93</v>
      </c>
      <c r="F26" s="79">
        <v>83</v>
      </c>
      <c r="G26" s="79">
        <v>100</v>
      </c>
      <c r="H26" s="79">
        <v>89</v>
      </c>
      <c r="I26" s="103">
        <f t="shared" si="0"/>
        <v>94.5</v>
      </c>
      <c r="J26" s="94"/>
      <c r="K26" s="112">
        <f>VLOOKUP($A$8:$A$53,'Body do MiČR'!$B$3:$D$102,2)</f>
        <v>12</v>
      </c>
      <c r="L26" s="66"/>
      <c r="M26" s="9">
        <f t="shared" si="1"/>
        <v>83</v>
      </c>
    </row>
    <row r="27" spans="1:13" ht="15" customHeight="1">
      <c r="A27" s="113">
        <v>20</v>
      </c>
      <c r="B27" s="60" t="s">
        <v>113</v>
      </c>
      <c r="C27" s="265" t="s">
        <v>114</v>
      </c>
      <c r="D27" s="91" t="s">
        <v>64</v>
      </c>
      <c r="E27" s="73" t="s">
        <v>93</v>
      </c>
      <c r="F27" s="79">
        <v>88</v>
      </c>
      <c r="G27" s="79">
        <v>88</v>
      </c>
      <c r="H27" s="79">
        <v>100</v>
      </c>
      <c r="I27" s="103">
        <f t="shared" si="0"/>
        <v>94</v>
      </c>
      <c r="J27" s="94"/>
      <c r="K27" s="112">
        <f>VLOOKUP($A$8:$A$53,'Body do MiČR'!$B$3:$D$102,2)</f>
        <v>11</v>
      </c>
      <c r="L27" s="61"/>
      <c r="M27" s="9">
        <f t="shared" si="1"/>
        <v>88</v>
      </c>
    </row>
    <row r="28" spans="1:13" ht="15" customHeight="1" thickBot="1">
      <c r="A28" s="173">
        <v>21</v>
      </c>
      <c r="B28" s="307" t="s">
        <v>458</v>
      </c>
      <c r="C28" s="308" t="s">
        <v>459</v>
      </c>
      <c r="D28" s="323" t="s">
        <v>51</v>
      </c>
      <c r="E28" s="426" t="s">
        <v>460</v>
      </c>
      <c r="F28" s="83">
        <v>82</v>
      </c>
      <c r="G28" s="83">
        <v>96</v>
      </c>
      <c r="H28" s="83">
        <v>84</v>
      </c>
      <c r="I28" s="178">
        <f t="shared" si="0"/>
        <v>90</v>
      </c>
      <c r="J28" s="179"/>
      <c r="K28" s="111">
        <f>VLOOKUP($A$8:$A$53,'Body do MiČR'!$B$3:$D$102,2)</f>
        <v>10</v>
      </c>
      <c r="L28" s="66"/>
      <c r="M28" s="9">
        <f t="shared" si="1"/>
        <v>82</v>
      </c>
    </row>
    <row r="29" spans="1:13" ht="15" customHeight="1" thickBot="1"/>
    <row r="30" spans="1:13" ht="15" customHeight="1">
      <c r="B30" s="13" t="s">
        <v>38</v>
      </c>
      <c r="C30" s="475" t="s">
        <v>24</v>
      </c>
      <c r="D30" s="475"/>
      <c r="E30" s="26" t="s">
        <v>9</v>
      </c>
      <c r="F30" s="473" t="s">
        <v>37</v>
      </c>
      <c r="G30" s="473"/>
      <c r="H30" s="473"/>
      <c r="I30" s="20"/>
      <c r="J30" s="20"/>
    </row>
    <row r="31" spans="1:13" ht="15" customHeight="1">
      <c r="B31" s="17" t="s">
        <v>45</v>
      </c>
      <c r="C31" s="481" t="s">
        <v>241</v>
      </c>
      <c r="D31" s="484"/>
      <c r="E31" s="339" t="s">
        <v>289</v>
      </c>
      <c r="F31" s="506"/>
      <c r="G31" s="506"/>
      <c r="H31" s="506"/>
      <c r="I31" s="27"/>
      <c r="J31" s="27"/>
    </row>
    <row r="32" spans="1:13" ht="15" customHeight="1">
      <c r="B32" s="17" t="s">
        <v>46</v>
      </c>
      <c r="C32" s="481" t="s">
        <v>447</v>
      </c>
      <c r="D32" s="484"/>
      <c r="E32" s="339" t="s">
        <v>282</v>
      </c>
      <c r="F32" s="506"/>
      <c r="G32" s="506"/>
      <c r="H32" s="506"/>
      <c r="I32" s="23"/>
      <c r="J32" s="23"/>
    </row>
    <row r="33" spans="2:10" ht="15" customHeight="1">
      <c r="B33" s="17"/>
      <c r="C33" s="481" t="s">
        <v>249</v>
      </c>
      <c r="D33" s="484"/>
      <c r="E33" s="339" t="s">
        <v>301</v>
      </c>
      <c r="F33" s="506"/>
      <c r="G33" s="506"/>
      <c r="H33" s="506"/>
      <c r="I33" s="23"/>
      <c r="J33" s="23"/>
    </row>
    <row r="34" spans="2:10" ht="15" customHeight="1">
      <c r="B34" s="17"/>
      <c r="C34" s="481"/>
      <c r="D34" s="484"/>
      <c r="E34" s="339"/>
      <c r="F34" s="506"/>
      <c r="G34" s="506"/>
      <c r="H34" s="506"/>
      <c r="I34" s="23"/>
      <c r="J34" s="23"/>
    </row>
    <row r="35" spans="2:10" ht="15" customHeight="1">
      <c r="B35" s="17"/>
      <c r="C35" s="504"/>
      <c r="D35" s="505"/>
      <c r="E35" s="338"/>
      <c r="F35" s="506"/>
      <c r="G35" s="506"/>
      <c r="H35" s="506"/>
      <c r="I35" s="23"/>
      <c r="J35" s="23"/>
    </row>
    <row r="36" spans="2:10" ht="15" customHeight="1">
      <c r="B36" s="15" t="s">
        <v>41</v>
      </c>
      <c r="C36" s="504" t="s">
        <v>411</v>
      </c>
      <c r="D36" s="507"/>
      <c r="E36" s="116" t="s">
        <v>208</v>
      </c>
      <c r="F36" s="506"/>
      <c r="G36" s="506"/>
      <c r="H36" s="506"/>
      <c r="I36" s="22"/>
      <c r="J36" s="22"/>
    </row>
    <row r="37" spans="2:10" ht="15" customHeight="1" thickBot="1">
      <c r="B37" s="19" t="s">
        <v>42</v>
      </c>
      <c r="C37" s="494" t="s">
        <v>111</v>
      </c>
      <c r="D37" s="495"/>
      <c r="E37" s="337" t="s">
        <v>294</v>
      </c>
      <c r="F37" s="503"/>
      <c r="G37" s="503"/>
      <c r="H37" s="503"/>
      <c r="I37" s="28"/>
      <c r="J37" s="28"/>
    </row>
    <row r="39" spans="2:10">
      <c r="E39" s="29"/>
    </row>
    <row r="40" spans="2:10">
      <c r="C40" t="s">
        <v>616</v>
      </c>
    </row>
    <row r="41" spans="2:10">
      <c r="C41" t="s">
        <v>617</v>
      </c>
    </row>
    <row r="42" spans="2:10">
      <c r="C42" t="s">
        <v>618</v>
      </c>
    </row>
  </sheetData>
  <sortState ref="B9:J13">
    <sortCondition descending="1" ref="J9"/>
  </sortState>
  <mergeCells count="28">
    <mergeCell ref="A1:J1"/>
    <mergeCell ref="A2:J2"/>
    <mergeCell ref="A3:B4"/>
    <mergeCell ref="A6:A7"/>
    <mergeCell ref="B6:B7"/>
    <mergeCell ref="C6:C7"/>
    <mergeCell ref="J6:J7"/>
    <mergeCell ref="K6:K7"/>
    <mergeCell ref="C30:D30"/>
    <mergeCell ref="F30:H30"/>
    <mergeCell ref="D6:D7"/>
    <mergeCell ref="E6:E7"/>
    <mergeCell ref="F6:H6"/>
    <mergeCell ref="I6:I7"/>
    <mergeCell ref="C34:D34"/>
    <mergeCell ref="F34:H34"/>
    <mergeCell ref="C31:D31"/>
    <mergeCell ref="F31:H31"/>
    <mergeCell ref="C32:D32"/>
    <mergeCell ref="F32:H32"/>
    <mergeCell ref="C33:D33"/>
    <mergeCell ref="F33:H33"/>
    <mergeCell ref="C37:D37"/>
    <mergeCell ref="F37:H37"/>
    <mergeCell ref="C35:D35"/>
    <mergeCell ref="F35:H35"/>
    <mergeCell ref="C36:D36"/>
    <mergeCell ref="F36:H36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T42"/>
  <sheetViews>
    <sheetView showZeros="0" workbookViewId="0">
      <selection activeCell="C42" sqref="C42:E42"/>
    </sheetView>
  </sheetViews>
  <sheetFormatPr defaultRowHeight="12.75"/>
  <cols>
    <col min="1" max="1" width="5" customWidth="1"/>
    <col min="2" max="2" width="18.7109375" customWidth="1"/>
    <col min="3" max="3" width="8.7109375" customWidth="1"/>
    <col min="4" max="4" width="24.7109375" customWidth="1"/>
    <col min="5" max="5" width="14.7109375" customWidth="1"/>
    <col min="6" max="6" width="7" customWidth="1"/>
    <col min="7" max="9" width="6.7109375" customWidth="1"/>
    <col min="10" max="10" width="9.28515625" customWidth="1"/>
    <col min="11" max="13" width="6.7109375" customWidth="1"/>
    <col min="14" max="15" width="9.28515625" customWidth="1"/>
    <col min="16" max="16" width="6.7109375" customWidth="1"/>
  </cols>
  <sheetData>
    <row r="1" spans="1:2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</row>
    <row r="2" spans="1:2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</row>
    <row r="3" spans="1:20" ht="20.100000000000001" customHeight="1">
      <c r="A3" s="466" t="s">
        <v>49</v>
      </c>
      <c r="B3" s="466"/>
      <c r="C3" s="7"/>
      <c r="D3" s="8"/>
      <c r="E3" s="8"/>
      <c r="F3" s="8"/>
      <c r="G3" s="8"/>
      <c r="H3" s="8"/>
      <c r="I3" s="8"/>
      <c r="J3" s="8"/>
      <c r="K3" s="8"/>
      <c r="L3" s="8"/>
    </row>
    <row r="4" spans="1:20" ht="20.100000000000001" customHeight="1">
      <c r="A4" s="466"/>
      <c r="B4" s="466"/>
      <c r="C4" s="7"/>
      <c r="D4" s="8"/>
      <c r="E4" s="8"/>
      <c r="F4" s="8"/>
      <c r="G4" s="8"/>
      <c r="H4" s="8"/>
      <c r="I4" s="8"/>
      <c r="J4" s="8"/>
      <c r="K4" s="8"/>
      <c r="L4" s="8"/>
    </row>
    <row r="5" spans="1:20" ht="12" customHeight="1" thickBot="1">
      <c r="Q5" s="9"/>
      <c r="S5" s="9"/>
      <c r="T5" s="9"/>
    </row>
    <row r="6" spans="1:20" ht="12.75" customHeight="1" thickBot="1">
      <c r="A6" s="467" t="s">
        <v>23</v>
      </c>
      <c r="B6" s="469" t="s">
        <v>24</v>
      </c>
      <c r="C6" s="469" t="s">
        <v>9</v>
      </c>
      <c r="D6" s="469" t="s">
        <v>25</v>
      </c>
      <c r="E6" s="469" t="s">
        <v>26</v>
      </c>
      <c r="F6" s="469" t="s">
        <v>27</v>
      </c>
      <c r="G6" s="477" t="s">
        <v>28</v>
      </c>
      <c r="H6" s="477"/>
      <c r="I6" s="477"/>
      <c r="J6" s="476" t="s">
        <v>29</v>
      </c>
      <c r="K6" s="477" t="s">
        <v>30</v>
      </c>
      <c r="L6" s="477"/>
      <c r="M6" s="477"/>
      <c r="N6" s="476" t="s">
        <v>31</v>
      </c>
      <c r="O6" s="476" t="s">
        <v>32</v>
      </c>
      <c r="P6" s="471" t="s">
        <v>33</v>
      </c>
      <c r="S6" s="9"/>
      <c r="T6" s="9"/>
    </row>
    <row r="7" spans="1:20" ht="13.5" thickBot="1">
      <c r="A7" s="468"/>
      <c r="B7" s="470"/>
      <c r="C7" s="470"/>
      <c r="D7" s="470"/>
      <c r="E7" s="470"/>
      <c r="F7" s="470"/>
      <c r="G7" s="10" t="s">
        <v>34</v>
      </c>
      <c r="H7" s="10" t="s">
        <v>35</v>
      </c>
      <c r="I7" s="10" t="s">
        <v>36</v>
      </c>
      <c r="J7" s="476"/>
      <c r="K7" s="34" t="s">
        <v>34</v>
      </c>
      <c r="L7" s="10" t="s">
        <v>35</v>
      </c>
      <c r="M7" s="10" t="s">
        <v>36</v>
      </c>
      <c r="N7" s="476"/>
      <c r="O7" s="476"/>
      <c r="P7" s="471"/>
      <c r="S7" s="9"/>
      <c r="T7" s="9"/>
    </row>
    <row r="8" spans="1:20" ht="15" customHeight="1">
      <c r="A8" s="113">
        <v>1</v>
      </c>
      <c r="B8" s="85" t="s">
        <v>184</v>
      </c>
      <c r="C8" s="68" t="s">
        <v>209</v>
      </c>
      <c r="D8" s="431" t="s">
        <v>121</v>
      </c>
      <c r="E8" s="67" t="s">
        <v>423</v>
      </c>
      <c r="F8" s="325" t="s">
        <v>211</v>
      </c>
      <c r="G8" s="252">
        <v>87</v>
      </c>
      <c r="H8" s="252">
        <v>84</v>
      </c>
      <c r="I8" s="252">
        <v>88</v>
      </c>
      <c r="J8" s="251">
        <f>AVERAGE(G8:I8)</f>
        <v>86.333333333333329</v>
      </c>
      <c r="K8" s="77">
        <v>92</v>
      </c>
      <c r="L8" s="76">
        <v>100</v>
      </c>
      <c r="M8" s="76">
        <v>100</v>
      </c>
      <c r="N8" s="82">
        <f>((K8+L8+M8)-MIN(K8:M8))/2</f>
        <v>100</v>
      </c>
      <c r="O8" s="80">
        <f>J8+N8</f>
        <v>186.33333333333331</v>
      </c>
      <c r="P8" s="112">
        <f>VLOOKUP($A$8:$A$97,'Body do MiČR'!$B$3:$D$102,2)</f>
        <v>100</v>
      </c>
      <c r="S8" s="9"/>
      <c r="T8" s="9"/>
    </row>
    <row r="9" spans="1:20" ht="15" customHeight="1">
      <c r="A9" s="113">
        <v>2</v>
      </c>
      <c r="B9" s="85" t="s">
        <v>153</v>
      </c>
      <c r="C9" s="70" t="s">
        <v>154</v>
      </c>
      <c r="D9" s="71" t="s">
        <v>92</v>
      </c>
      <c r="E9" s="71" t="s">
        <v>410</v>
      </c>
      <c r="F9" s="250" t="s">
        <v>66</v>
      </c>
      <c r="G9" s="252">
        <v>84</v>
      </c>
      <c r="H9" s="252">
        <v>83</v>
      </c>
      <c r="I9" s="252">
        <v>85</v>
      </c>
      <c r="J9" s="251">
        <f>AVERAGE(G9:I9)</f>
        <v>84</v>
      </c>
      <c r="K9" s="79">
        <v>98</v>
      </c>
      <c r="L9" s="79">
        <v>95</v>
      </c>
      <c r="M9" s="81">
        <v>94</v>
      </c>
      <c r="N9" s="82">
        <f>((K9+L9+M9)-MIN(K9:M9))/2</f>
        <v>96.5</v>
      </c>
      <c r="O9" s="80">
        <f>J9+N9</f>
        <v>180.5</v>
      </c>
      <c r="P9" s="112">
        <f>VLOOKUP($A$8:$A$97,'Body do MiČR'!$B$3:$D$102,2)</f>
        <v>80</v>
      </c>
      <c r="S9" s="9"/>
      <c r="T9" s="9"/>
    </row>
    <row r="10" spans="1:20" ht="15" customHeight="1">
      <c r="A10" s="113">
        <v>3</v>
      </c>
      <c r="B10" s="357" t="s">
        <v>522</v>
      </c>
      <c r="C10" s="68" t="s">
        <v>520</v>
      </c>
      <c r="D10" s="356" t="s">
        <v>64</v>
      </c>
      <c r="E10" s="356" t="s">
        <v>521</v>
      </c>
      <c r="F10" s="325" t="s">
        <v>58</v>
      </c>
      <c r="G10" s="252">
        <v>90</v>
      </c>
      <c r="H10" s="252">
        <v>88</v>
      </c>
      <c r="I10" s="252">
        <v>90</v>
      </c>
      <c r="J10" s="251">
        <f>AVERAGE(G10:I10)</f>
        <v>89.333333333333329</v>
      </c>
      <c r="K10" s="79">
        <v>90</v>
      </c>
      <c r="L10" s="81">
        <v>83</v>
      </c>
      <c r="M10" s="79">
        <v>91</v>
      </c>
      <c r="N10" s="82">
        <f>((K10+L10+M10)-MIN(K10:M10))/2</f>
        <v>90.5</v>
      </c>
      <c r="O10" s="80">
        <f>J10+N10</f>
        <v>179.83333333333331</v>
      </c>
      <c r="P10" s="112">
        <f>VLOOKUP($A$8:$A$97,'Body do MiČR'!$B$3:$D$102,2)</f>
        <v>60</v>
      </c>
      <c r="S10" s="9"/>
      <c r="T10" s="9"/>
    </row>
    <row r="11" spans="1:20" ht="15" customHeight="1">
      <c r="A11" s="113">
        <v>4</v>
      </c>
      <c r="B11" s="57" t="s">
        <v>472</v>
      </c>
      <c r="C11" s="261" t="s">
        <v>473</v>
      </c>
      <c r="D11" s="89" t="s">
        <v>348</v>
      </c>
      <c r="E11" s="453" t="s">
        <v>445</v>
      </c>
      <c r="F11" s="261" t="s">
        <v>54</v>
      </c>
      <c r="G11" s="456" t="s">
        <v>496</v>
      </c>
      <c r="H11" s="456" t="s">
        <v>497</v>
      </c>
      <c r="I11" s="456" t="s">
        <v>494</v>
      </c>
      <c r="J11" s="251">
        <v>83.67</v>
      </c>
      <c r="K11" s="79">
        <v>93</v>
      </c>
      <c r="L11" s="81">
        <v>89</v>
      </c>
      <c r="M11" s="79">
        <v>96</v>
      </c>
      <c r="N11" s="82">
        <f>((K11+L11+M11)-MIN(K11:M11))/2</f>
        <v>94.5</v>
      </c>
      <c r="O11" s="80">
        <f>J11+N11</f>
        <v>178.17000000000002</v>
      </c>
      <c r="P11" s="112">
        <f>VLOOKUP($A$8:$A$97,'Body do MiČR'!$B$3:$D$102,2)</f>
        <v>50</v>
      </c>
      <c r="S11" s="9"/>
      <c r="T11" s="9"/>
    </row>
    <row r="12" spans="1:20" ht="15" customHeight="1" thickBot="1">
      <c r="A12" s="173">
        <v>5</v>
      </c>
      <c r="B12" s="307" t="s">
        <v>453</v>
      </c>
      <c r="C12" s="308" t="s">
        <v>455</v>
      </c>
      <c r="D12" s="324" t="s">
        <v>190</v>
      </c>
      <c r="E12" s="426" t="s">
        <v>443</v>
      </c>
      <c r="F12" s="454" t="s">
        <v>424</v>
      </c>
      <c r="G12" s="455">
        <v>81</v>
      </c>
      <c r="H12" s="455">
        <v>79</v>
      </c>
      <c r="I12" s="455">
        <v>80</v>
      </c>
      <c r="J12" s="272">
        <f>AVERAGE(G12:I12)</f>
        <v>80</v>
      </c>
      <c r="K12" s="83">
        <v>98</v>
      </c>
      <c r="L12" s="83">
        <v>94</v>
      </c>
      <c r="M12" s="84">
        <v>94</v>
      </c>
      <c r="N12" s="175">
        <f>((K12+L12+M12)-MIN(K12:M12))/2</f>
        <v>96</v>
      </c>
      <c r="O12" s="174">
        <f>J12+N12</f>
        <v>176</v>
      </c>
      <c r="P12" s="111">
        <f>VLOOKUP($A$8:$A$97,'Body do MiČR'!$B$3:$D$102,2)</f>
        <v>45</v>
      </c>
      <c r="S12" s="9"/>
      <c r="T12" s="9"/>
    </row>
    <row r="13" spans="1:20" ht="15" customHeight="1" thickBot="1"/>
    <row r="14" spans="1:20" ht="15" customHeight="1">
      <c r="B14" s="11" t="s">
        <v>28</v>
      </c>
      <c r="C14" s="472" t="s">
        <v>24</v>
      </c>
      <c r="D14" s="472"/>
      <c r="E14" s="12" t="s">
        <v>9</v>
      </c>
      <c r="F14" s="473" t="s">
        <v>37</v>
      </c>
      <c r="G14" s="473"/>
      <c r="H14" s="473"/>
      <c r="I14" s="474" t="s">
        <v>38</v>
      </c>
      <c r="J14" s="474"/>
      <c r="K14" s="475" t="s">
        <v>24</v>
      </c>
      <c r="L14" s="475"/>
      <c r="M14" s="475"/>
      <c r="N14" s="14" t="s">
        <v>9</v>
      </c>
      <c r="O14" s="473" t="s">
        <v>37</v>
      </c>
      <c r="P14" s="473"/>
    </row>
    <row r="15" spans="1:20" ht="15" customHeight="1">
      <c r="B15" s="18" t="s">
        <v>201</v>
      </c>
      <c r="C15" t="s">
        <v>490</v>
      </c>
      <c r="E15" t="s">
        <v>276</v>
      </c>
      <c r="F15" s="478"/>
      <c r="G15" s="478"/>
      <c r="H15" s="478"/>
      <c r="I15" s="480" t="s">
        <v>39</v>
      </c>
      <c r="J15" s="480"/>
      <c r="K15" s="481" t="s">
        <v>115</v>
      </c>
      <c r="L15" s="484"/>
      <c r="M15" s="485"/>
      <c r="N15" s="339" t="s">
        <v>295</v>
      </c>
      <c r="O15" s="478"/>
      <c r="P15" s="478"/>
    </row>
    <row r="16" spans="1:20" ht="15" customHeight="1">
      <c r="B16" s="18" t="s">
        <v>486</v>
      </c>
      <c r="C16" s="479" t="s">
        <v>84</v>
      </c>
      <c r="D16" s="479"/>
      <c r="E16" s="16" t="s">
        <v>274</v>
      </c>
      <c r="F16" s="478"/>
      <c r="G16" s="478"/>
      <c r="H16" s="478"/>
      <c r="I16" s="480" t="s">
        <v>40</v>
      </c>
      <c r="J16" s="480"/>
      <c r="K16" s="481" t="s">
        <v>109</v>
      </c>
      <c r="L16" s="482"/>
      <c r="M16" s="483"/>
      <c r="N16" s="339" t="s">
        <v>268</v>
      </c>
      <c r="O16" s="478"/>
      <c r="P16" s="478"/>
    </row>
    <row r="17" spans="1:16" ht="15" customHeight="1">
      <c r="B17" s="18">
        <v>3</v>
      </c>
      <c r="C17" s="479" t="s">
        <v>244</v>
      </c>
      <c r="D17" s="479"/>
      <c r="E17" s="16" t="s">
        <v>208</v>
      </c>
      <c r="F17" s="478"/>
      <c r="G17" s="478"/>
      <c r="H17" s="478"/>
      <c r="I17" s="488"/>
      <c r="J17" s="488"/>
      <c r="K17" s="481" t="s">
        <v>63</v>
      </c>
      <c r="L17" s="484"/>
      <c r="M17" s="485"/>
      <c r="N17" s="339" t="s">
        <v>287</v>
      </c>
      <c r="O17" s="478"/>
      <c r="P17" s="478"/>
    </row>
    <row r="18" spans="1:16" ht="15" customHeight="1">
      <c r="B18" s="18" t="s">
        <v>506</v>
      </c>
      <c r="C18" s="479" t="s">
        <v>244</v>
      </c>
      <c r="D18" s="479"/>
      <c r="E18" s="16" t="s">
        <v>208</v>
      </c>
      <c r="F18" s="478"/>
      <c r="G18" s="478"/>
      <c r="H18" s="478"/>
      <c r="I18" s="488"/>
      <c r="J18" s="488"/>
      <c r="K18" s="481" t="s">
        <v>113</v>
      </c>
      <c r="L18" s="484"/>
      <c r="M18" s="485"/>
      <c r="N18" s="339" t="s">
        <v>296</v>
      </c>
      <c r="O18" s="478"/>
      <c r="P18" s="478"/>
    </row>
    <row r="19" spans="1:16" ht="15" customHeight="1">
      <c r="B19" s="18">
        <v>2</v>
      </c>
      <c r="C19" s="479" t="s">
        <v>84</v>
      </c>
      <c r="D19" s="479"/>
      <c r="E19" s="16" t="s">
        <v>274</v>
      </c>
      <c r="F19" s="478"/>
      <c r="G19" s="478"/>
      <c r="H19" s="478"/>
      <c r="I19" s="486"/>
      <c r="J19" s="486"/>
      <c r="K19" s="481"/>
      <c r="L19" s="484"/>
      <c r="M19" s="485"/>
      <c r="N19" s="339"/>
      <c r="O19" s="478"/>
      <c r="P19" s="478"/>
    </row>
    <row r="20" spans="1:16" ht="15" customHeight="1">
      <c r="B20" s="18">
        <v>3</v>
      </c>
      <c r="C20" s="479" t="s">
        <v>109</v>
      </c>
      <c r="D20" s="479"/>
      <c r="E20" s="16" t="s">
        <v>268</v>
      </c>
      <c r="F20" s="478"/>
      <c r="G20" s="478"/>
      <c r="H20" s="478"/>
      <c r="I20" s="487" t="s">
        <v>41</v>
      </c>
      <c r="J20" s="487"/>
      <c r="K20" s="481" t="s">
        <v>244</v>
      </c>
      <c r="L20" s="484"/>
      <c r="M20" s="485"/>
      <c r="N20" s="339" t="s">
        <v>208</v>
      </c>
      <c r="O20" s="478"/>
      <c r="P20" s="478"/>
    </row>
    <row r="21" spans="1:16" ht="15" customHeight="1" thickBot="1">
      <c r="B21" s="19" t="s">
        <v>42</v>
      </c>
      <c r="C21" s="492" t="s">
        <v>245</v>
      </c>
      <c r="D21" s="492"/>
      <c r="E21" s="202" t="s">
        <v>294</v>
      </c>
      <c r="F21" s="490"/>
      <c r="G21" s="490"/>
      <c r="H21" s="490"/>
      <c r="I21" s="493" t="s">
        <v>42</v>
      </c>
      <c r="J21" s="493"/>
      <c r="K21" s="494" t="s">
        <v>111</v>
      </c>
      <c r="L21" s="495"/>
      <c r="M21" s="496"/>
      <c r="N21" s="337" t="s">
        <v>294</v>
      </c>
      <c r="O21" s="490"/>
      <c r="P21" s="490"/>
    </row>
    <row r="22" spans="1:16" ht="15" customHeight="1">
      <c r="A22" s="20"/>
      <c r="B22" s="20"/>
      <c r="C22" s="497"/>
      <c r="D22" s="497"/>
      <c r="E22" s="20"/>
      <c r="F22" s="21"/>
      <c r="G22" s="21"/>
      <c r="H22" s="22"/>
      <c r="I22" s="22"/>
      <c r="J22" s="22"/>
      <c r="K22" s="22"/>
    </row>
    <row r="23" spans="1:16" ht="15" customHeight="1">
      <c r="A23" s="20"/>
      <c r="B23" s="23"/>
      <c r="C23" s="23"/>
      <c r="E23" s="24"/>
      <c r="F23" s="21"/>
      <c r="G23" s="21"/>
      <c r="H23" s="22"/>
      <c r="I23" s="22"/>
      <c r="J23" s="22"/>
      <c r="K23" s="22"/>
    </row>
    <row r="24" spans="1:16" ht="15" customHeight="1">
      <c r="A24" s="20"/>
      <c r="B24" s="23"/>
      <c r="C24" s="23"/>
      <c r="E24" s="24"/>
      <c r="F24" s="21"/>
      <c r="G24" s="21"/>
      <c r="H24" s="22"/>
      <c r="I24" s="22"/>
      <c r="J24" s="22"/>
      <c r="K24" s="22"/>
    </row>
    <row r="25" spans="1:16" ht="15" customHeight="1">
      <c r="A25" s="20"/>
      <c r="B25" s="23"/>
      <c r="C25" s="23"/>
      <c r="E25" s="24"/>
      <c r="F25" s="23"/>
      <c r="G25" s="21"/>
      <c r="H25" s="22"/>
      <c r="I25" s="22"/>
      <c r="J25" s="22"/>
      <c r="K25" s="22"/>
    </row>
    <row r="26" spans="1:16" ht="15" customHeight="1">
      <c r="A26" s="20"/>
      <c r="B26" s="23"/>
      <c r="C26" s="23"/>
      <c r="E26" s="24"/>
      <c r="F26" s="21"/>
      <c r="G26" s="21"/>
      <c r="H26" s="22"/>
      <c r="I26" s="22"/>
      <c r="J26" s="22"/>
      <c r="K26" s="22"/>
    </row>
    <row r="27" spans="1:16" ht="15" customHeight="1">
      <c r="A27" s="20"/>
      <c r="B27" s="23"/>
      <c r="C27" s="23"/>
    </row>
    <row r="28" spans="1:16" ht="15" customHeight="1">
      <c r="A28" s="20"/>
      <c r="B28" s="23"/>
      <c r="C28" s="23"/>
    </row>
    <row r="40" spans="3:3">
      <c r="C40" t="s">
        <v>616</v>
      </c>
    </row>
    <row r="41" spans="3:3">
      <c r="C41" t="s">
        <v>617</v>
      </c>
    </row>
    <row r="42" spans="3:3">
      <c r="C42" t="s">
        <v>618</v>
      </c>
    </row>
  </sheetData>
  <sortState ref="B8:O12">
    <sortCondition descending="1" ref="O8"/>
  </sortState>
  <mergeCells count="55">
    <mergeCell ref="A1:J1"/>
    <mergeCell ref="A2:J2"/>
    <mergeCell ref="O21:P21"/>
    <mergeCell ref="C22:D22"/>
    <mergeCell ref="C21:D21"/>
    <mergeCell ref="F21:H21"/>
    <mergeCell ref="I21:J21"/>
    <mergeCell ref="K21:M21"/>
    <mergeCell ref="O19:P19"/>
    <mergeCell ref="C20:D20"/>
    <mergeCell ref="O20:P20"/>
    <mergeCell ref="O17:P17"/>
    <mergeCell ref="C18:D18"/>
    <mergeCell ref="F18:H18"/>
    <mergeCell ref="I18:J18"/>
    <mergeCell ref="K18:M18"/>
    <mergeCell ref="O18:P18"/>
    <mergeCell ref="C17:D17"/>
    <mergeCell ref="F17:H17"/>
    <mergeCell ref="I17:J17"/>
    <mergeCell ref="K17:M17"/>
    <mergeCell ref="C19:D19"/>
    <mergeCell ref="F19:H19"/>
    <mergeCell ref="I19:J19"/>
    <mergeCell ref="K19:M19"/>
    <mergeCell ref="F20:H20"/>
    <mergeCell ref="I20:J20"/>
    <mergeCell ref="K20:M20"/>
    <mergeCell ref="O15:P15"/>
    <mergeCell ref="C16:D16"/>
    <mergeCell ref="F16:H16"/>
    <mergeCell ref="I16:J16"/>
    <mergeCell ref="K16:M16"/>
    <mergeCell ref="O16:P16"/>
    <mergeCell ref="F15:H15"/>
    <mergeCell ref="I15:J15"/>
    <mergeCell ref="K15:M15"/>
    <mergeCell ref="P6:P7"/>
    <mergeCell ref="C14:D14"/>
    <mergeCell ref="F14:H14"/>
    <mergeCell ref="I14:J14"/>
    <mergeCell ref="K14:M14"/>
    <mergeCell ref="O14:P14"/>
    <mergeCell ref="J6:J7"/>
    <mergeCell ref="K6:M6"/>
    <mergeCell ref="N6:N7"/>
    <mergeCell ref="O6:O7"/>
    <mergeCell ref="F6:F7"/>
    <mergeCell ref="G6:I6"/>
    <mergeCell ref="E6:E7"/>
    <mergeCell ref="A3:B4"/>
    <mergeCell ref="A6:A7"/>
    <mergeCell ref="B6:B7"/>
    <mergeCell ref="C6:C7"/>
    <mergeCell ref="D6:D7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T42"/>
  <sheetViews>
    <sheetView workbookViewId="0">
      <selection activeCell="C42" sqref="C42:E42"/>
    </sheetView>
  </sheetViews>
  <sheetFormatPr defaultRowHeight="12.75"/>
  <cols>
    <col min="1" max="1" width="5" customWidth="1"/>
    <col min="2" max="2" width="18.7109375" customWidth="1"/>
    <col min="3" max="3" width="8.7109375" customWidth="1"/>
    <col min="4" max="4" width="24.7109375" customWidth="1"/>
    <col min="5" max="5" width="14.7109375" customWidth="1"/>
    <col min="6" max="6" width="7" customWidth="1"/>
    <col min="7" max="9" width="6.7109375" customWidth="1"/>
    <col min="10" max="10" width="9.28515625" customWidth="1"/>
    <col min="11" max="13" width="6.7109375" customWidth="1"/>
    <col min="14" max="15" width="9.28515625" customWidth="1"/>
    <col min="16" max="16" width="6.7109375" customWidth="1"/>
  </cols>
  <sheetData>
    <row r="1" spans="1:20" ht="15" customHeight="1">
      <c r="A1" s="489" t="s">
        <v>504</v>
      </c>
      <c r="B1" s="489"/>
      <c r="C1" s="489"/>
      <c r="D1" s="489"/>
      <c r="E1" s="489"/>
      <c r="F1" s="489"/>
      <c r="G1" s="489"/>
      <c r="H1" s="489"/>
      <c r="I1" s="489"/>
      <c r="J1" s="489"/>
      <c r="K1" s="119"/>
      <c r="L1" s="119"/>
      <c r="M1" s="119"/>
      <c r="N1" s="119"/>
      <c r="O1" s="119"/>
      <c r="P1" s="119"/>
    </row>
    <row r="2" spans="1:20" ht="15" customHeight="1">
      <c r="A2" s="489" t="s">
        <v>505</v>
      </c>
      <c r="B2" s="489"/>
      <c r="C2" s="489"/>
      <c r="D2" s="489"/>
      <c r="E2" s="489"/>
      <c r="F2" s="489"/>
      <c r="G2" s="489"/>
      <c r="H2" s="489"/>
      <c r="I2" s="489"/>
      <c r="J2" s="489"/>
      <c r="K2" s="119"/>
      <c r="L2" s="119"/>
      <c r="M2" s="119"/>
      <c r="N2" s="119"/>
      <c r="O2" s="119"/>
      <c r="P2" s="119"/>
    </row>
    <row r="3" spans="1:20" ht="20.100000000000001" customHeight="1">
      <c r="A3" s="466" t="s">
        <v>48</v>
      </c>
      <c r="B3" s="466"/>
      <c r="C3" s="7"/>
      <c r="D3" s="8"/>
      <c r="E3" s="8"/>
      <c r="F3" s="8"/>
      <c r="G3" s="8"/>
      <c r="H3" s="8"/>
      <c r="I3" s="8"/>
      <c r="J3" s="8"/>
      <c r="K3" s="8"/>
      <c r="L3" s="8"/>
    </row>
    <row r="4" spans="1:20" ht="20.100000000000001" customHeight="1">
      <c r="A4" s="466"/>
      <c r="B4" s="466"/>
      <c r="C4" s="7"/>
      <c r="D4" s="8"/>
      <c r="E4" s="8"/>
      <c r="F4" s="8"/>
      <c r="G4" s="8"/>
      <c r="H4" s="8"/>
      <c r="I4" s="8"/>
      <c r="J4" s="8"/>
      <c r="K4" s="8"/>
      <c r="L4" s="8"/>
    </row>
    <row r="5" spans="1:20" ht="12" customHeight="1">
      <c r="Q5" s="9"/>
      <c r="S5" s="9"/>
      <c r="T5" s="9"/>
    </row>
    <row r="6" spans="1:20" ht="12.75" customHeight="1" thickBot="1">
      <c r="A6" s="467" t="s">
        <v>23</v>
      </c>
      <c r="B6" s="469" t="s">
        <v>24</v>
      </c>
      <c r="C6" s="469" t="s">
        <v>9</v>
      </c>
      <c r="D6" s="469" t="s">
        <v>25</v>
      </c>
      <c r="E6" s="469" t="s">
        <v>26</v>
      </c>
      <c r="F6" s="469" t="s">
        <v>27</v>
      </c>
      <c r="G6" s="477" t="s">
        <v>28</v>
      </c>
      <c r="H6" s="477"/>
      <c r="I6" s="477"/>
      <c r="J6" s="476" t="s">
        <v>29</v>
      </c>
      <c r="K6" s="477" t="s">
        <v>30</v>
      </c>
      <c r="L6" s="477"/>
      <c r="M6" s="477"/>
      <c r="N6" s="476" t="s">
        <v>31</v>
      </c>
      <c r="O6" s="476" t="s">
        <v>32</v>
      </c>
      <c r="P6" s="471" t="s">
        <v>33</v>
      </c>
      <c r="S6" s="9"/>
      <c r="T6" s="9"/>
    </row>
    <row r="7" spans="1:20" ht="13.5" thickBot="1">
      <c r="A7" s="467"/>
      <c r="B7" s="469"/>
      <c r="C7" s="469"/>
      <c r="D7" s="469"/>
      <c r="E7" s="469"/>
      <c r="F7" s="469"/>
      <c r="G7" s="32" t="s">
        <v>34</v>
      </c>
      <c r="H7" s="32" t="s">
        <v>35</v>
      </c>
      <c r="I7" s="32" t="s">
        <v>36</v>
      </c>
      <c r="J7" s="499"/>
      <c r="K7" s="33" t="s">
        <v>34</v>
      </c>
      <c r="L7" s="32" t="s">
        <v>35</v>
      </c>
      <c r="M7" s="32" t="s">
        <v>36</v>
      </c>
      <c r="N7" s="499"/>
      <c r="O7" s="499"/>
      <c r="P7" s="498"/>
      <c r="S7" s="9"/>
      <c r="T7" s="9"/>
    </row>
    <row r="8" spans="1:20" ht="15" customHeight="1">
      <c r="A8" s="114">
        <v>1</v>
      </c>
      <c r="B8" s="327" t="s">
        <v>70</v>
      </c>
      <c r="C8" s="329" t="s">
        <v>71</v>
      </c>
      <c r="D8" s="330" t="s">
        <v>121</v>
      </c>
      <c r="E8" s="332" t="s">
        <v>210</v>
      </c>
      <c r="F8" s="334" t="s">
        <v>211</v>
      </c>
      <c r="G8" s="335" t="s">
        <v>492</v>
      </c>
      <c r="H8" s="335" t="s">
        <v>495</v>
      </c>
      <c r="I8" s="335" t="s">
        <v>495</v>
      </c>
      <c r="J8" s="75">
        <v>88.33</v>
      </c>
      <c r="K8" s="76">
        <v>95</v>
      </c>
      <c r="L8" s="76">
        <v>100</v>
      </c>
      <c r="M8" s="77">
        <v>78</v>
      </c>
      <c r="N8" s="78">
        <f>((K8+L8+M8)-MIN(K8:M8))/2</f>
        <v>97.5</v>
      </c>
      <c r="O8" s="75">
        <f>J8+N8</f>
        <v>185.82999999999998</v>
      </c>
      <c r="P8" s="110">
        <f>VLOOKUP($A$8:$A$84,'Body do MiČR'!$B$3:$D$102,2)</f>
        <v>100</v>
      </c>
      <c r="S8" s="9"/>
      <c r="T8" s="9"/>
    </row>
    <row r="9" spans="1:20" ht="15" customHeight="1" thickBot="1">
      <c r="A9" s="173">
        <v>2</v>
      </c>
      <c r="B9" s="326" t="s">
        <v>72</v>
      </c>
      <c r="C9" s="328" t="s">
        <v>76</v>
      </c>
      <c r="D9" s="313" t="s">
        <v>171</v>
      </c>
      <c r="E9" s="331" t="s">
        <v>474</v>
      </c>
      <c r="F9" s="333" t="s">
        <v>475</v>
      </c>
      <c r="G9" s="39">
        <v>93</v>
      </c>
      <c r="H9" s="39">
        <v>95</v>
      </c>
      <c r="I9" s="39">
        <v>95</v>
      </c>
      <c r="J9" s="174">
        <f>AVERAGE(G9:I9)</f>
        <v>94.333333333333329</v>
      </c>
      <c r="K9" s="83">
        <v>88</v>
      </c>
      <c r="L9" s="84">
        <v>88</v>
      </c>
      <c r="M9" s="83">
        <v>94</v>
      </c>
      <c r="N9" s="175">
        <f>((K9+L9+M9)-MIN(K9:M9))/2</f>
        <v>91</v>
      </c>
      <c r="O9" s="174">
        <f>J9+N9</f>
        <v>185.33333333333331</v>
      </c>
      <c r="P9" s="111">
        <f>VLOOKUP($A$8:$A$84,'Body do MiČR'!$B$3:$D$102,2)</f>
        <v>80</v>
      </c>
      <c r="S9" s="9"/>
      <c r="T9" s="9"/>
    </row>
    <row r="10" spans="1:20" ht="15" customHeight="1" thickBot="1"/>
    <row r="11" spans="1:20" ht="15" customHeight="1">
      <c r="B11" s="11" t="s">
        <v>28</v>
      </c>
      <c r="C11" s="472" t="s">
        <v>24</v>
      </c>
      <c r="D11" s="472"/>
      <c r="E11" s="12" t="s">
        <v>9</v>
      </c>
      <c r="F11" s="473" t="s">
        <v>37</v>
      </c>
      <c r="G11" s="473"/>
      <c r="H11" s="473"/>
      <c r="I11" s="474" t="s">
        <v>38</v>
      </c>
      <c r="J11" s="474"/>
      <c r="K11" s="475" t="s">
        <v>24</v>
      </c>
      <c r="L11" s="475"/>
      <c r="M11" s="475"/>
      <c r="N11" s="14" t="s">
        <v>9</v>
      </c>
      <c r="O11" s="473" t="s">
        <v>37</v>
      </c>
      <c r="P11" s="473"/>
    </row>
    <row r="12" spans="1:20" ht="15" customHeight="1">
      <c r="B12" s="18" t="s">
        <v>201</v>
      </c>
      <c r="C12" t="s">
        <v>490</v>
      </c>
      <c r="E12" s="276" t="s">
        <v>276</v>
      </c>
      <c r="F12" s="478"/>
      <c r="G12" s="478"/>
      <c r="H12" s="478"/>
      <c r="I12" s="480" t="s">
        <v>39</v>
      </c>
      <c r="J12" s="480"/>
      <c r="K12" s="481" t="s">
        <v>115</v>
      </c>
      <c r="L12" s="484"/>
      <c r="M12" s="485"/>
      <c r="N12" s="339" t="s">
        <v>295</v>
      </c>
      <c r="O12" s="478"/>
      <c r="P12" s="478"/>
    </row>
    <row r="13" spans="1:20" ht="15" customHeight="1">
      <c r="B13" s="18" t="s">
        <v>486</v>
      </c>
      <c r="C13" s="479" t="s">
        <v>84</v>
      </c>
      <c r="D13" s="479"/>
      <c r="E13" s="277" t="s">
        <v>274</v>
      </c>
      <c r="F13" s="478"/>
      <c r="G13" s="478"/>
      <c r="H13" s="478"/>
      <c r="I13" s="480" t="s">
        <v>40</v>
      </c>
      <c r="J13" s="480"/>
      <c r="K13" s="481" t="s">
        <v>109</v>
      </c>
      <c r="L13" s="482"/>
      <c r="M13" s="483"/>
      <c r="N13" s="339" t="s">
        <v>268</v>
      </c>
      <c r="O13" s="478"/>
      <c r="P13" s="478"/>
    </row>
    <row r="14" spans="1:20" ht="15" customHeight="1">
      <c r="B14" s="18">
        <v>3</v>
      </c>
      <c r="C14" s="479" t="s">
        <v>244</v>
      </c>
      <c r="D14" s="479"/>
      <c r="E14" s="277" t="s">
        <v>208</v>
      </c>
      <c r="F14" s="478"/>
      <c r="G14" s="478"/>
      <c r="H14" s="478"/>
      <c r="I14" s="488"/>
      <c r="J14" s="488"/>
      <c r="K14" s="481" t="s">
        <v>63</v>
      </c>
      <c r="L14" s="484"/>
      <c r="M14" s="485"/>
      <c r="N14" s="339" t="s">
        <v>287</v>
      </c>
      <c r="O14" s="478"/>
      <c r="P14" s="478"/>
    </row>
    <row r="15" spans="1:20" ht="15" customHeight="1">
      <c r="B15" s="18" t="s">
        <v>506</v>
      </c>
      <c r="C15" s="479" t="s">
        <v>244</v>
      </c>
      <c r="D15" s="479"/>
      <c r="E15" s="16" t="s">
        <v>208</v>
      </c>
      <c r="F15" s="478"/>
      <c r="G15" s="478"/>
      <c r="H15" s="478"/>
      <c r="I15" s="488"/>
      <c r="J15" s="488"/>
      <c r="K15" s="481" t="s">
        <v>113</v>
      </c>
      <c r="L15" s="484"/>
      <c r="M15" s="485"/>
      <c r="N15" s="339" t="s">
        <v>296</v>
      </c>
      <c r="O15" s="478"/>
      <c r="P15" s="478"/>
    </row>
    <row r="16" spans="1:20" ht="15" customHeight="1">
      <c r="B16" s="18">
        <v>2</v>
      </c>
      <c r="C16" s="479" t="s">
        <v>84</v>
      </c>
      <c r="D16" s="479"/>
      <c r="E16" s="16" t="s">
        <v>274</v>
      </c>
      <c r="F16" s="478"/>
      <c r="G16" s="478"/>
      <c r="H16" s="478"/>
      <c r="I16" s="486"/>
      <c r="J16" s="486"/>
      <c r="K16" s="481"/>
      <c r="L16" s="484"/>
      <c r="M16" s="485"/>
      <c r="N16" s="339"/>
      <c r="O16" s="478"/>
      <c r="P16" s="478"/>
    </row>
    <row r="17" spans="1:16" ht="15" customHeight="1">
      <c r="B17" s="18">
        <v>3</v>
      </c>
      <c r="C17" s="479" t="s">
        <v>109</v>
      </c>
      <c r="D17" s="479"/>
      <c r="E17" s="16" t="s">
        <v>268</v>
      </c>
      <c r="F17" s="478"/>
      <c r="G17" s="478"/>
      <c r="H17" s="478"/>
      <c r="I17" s="487" t="s">
        <v>41</v>
      </c>
      <c r="J17" s="487"/>
      <c r="K17" s="481" t="s">
        <v>244</v>
      </c>
      <c r="L17" s="484"/>
      <c r="M17" s="485"/>
      <c r="N17" s="339" t="s">
        <v>208</v>
      </c>
      <c r="O17" s="478"/>
      <c r="P17" s="478"/>
    </row>
    <row r="18" spans="1:16" ht="15" customHeight="1" thickBot="1">
      <c r="B18" s="19" t="s">
        <v>42</v>
      </c>
      <c r="C18" s="492" t="s">
        <v>245</v>
      </c>
      <c r="D18" s="492"/>
      <c r="E18" s="202" t="s">
        <v>294</v>
      </c>
      <c r="F18" s="490"/>
      <c r="G18" s="490"/>
      <c r="H18" s="490"/>
      <c r="I18" s="493" t="s">
        <v>42</v>
      </c>
      <c r="J18" s="493"/>
      <c r="K18" s="494" t="s">
        <v>111</v>
      </c>
      <c r="L18" s="495"/>
      <c r="M18" s="496"/>
      <c r="N18" s="337" t="s">
        <v>294</v>
      </c>
      <c r="O18" s="490"/>
      <c r="P18" s="490"/>
    </row>
    <row r="19" spans="1:16" ht="15" customHeight="1">
      <c r="A19" s="20"/>
      <c r="B19" s="20"/>
      <c r="C19" s="497"/>
      <c r="D19" s="497"/>
      <c r="E19" s="20"/>
      <c r="F19" s="21"/>
      <c r="G19" s="21"/>
      <c r="H19" s="22"/>
      <c r="I19" s="22"/>
      <c r="J19" s="22"/>
      <c r="K19" s="22"/>
    </row>
    <row r="20" spans="1:16" ht="15" customHeight="1">
      <c r="A20" s="20"/>
      <c r="B20" s="23"/>
      <c r="C20" s="23"/>
      <c r="E20" s="24"/>
      <c r="F20" s="21"/>
      <c r="G20" s="21"/>
      <c r="H20" s="22"/>
      <c r="I20" s="22"/>
      <c r="J20" s="22"/>
      <c r="K20" s="22"/>
    </row>
    <row r="21" spans="1:16" ht="15" customHeight="1">
      <c r="A21" s="20"/>
      <c r="B21" s="23"/>
      <c r="C21" s="23"/>
      <c r="E21" s="24"/>
      <c r="F21" s="21"/>
      <c r="G21" s="21"/>
      <c r="H21" s="22"/>
      <c r="I21" s="22"/>
      <c r="J21" s="22"/>
      <c r="K21" s="22"/>
    </row>
    <row r="22" spans="1:16" ht="15" customHeight="1">
      <c r="A22" s="20"/>
      <c r="B22" s="23"/>
      <c r="C22" s="23"/>
      <c r="E22" s="24"/>
      <c r="F22" s="23"/>
      <c r="G22" s="21"/>
      <c r="H22" s="22"/>
      <c r="I22" s="22"/>
      <c r="J22" s="22"/>
      <c r="K22" s="22"/>
    </row>
    <row r="23" spans="1:16" ht="15" customHeight="1">
      <c r="A23" s="20"/>
      <c r="B23" s="23"/>
      <c r="C23" s="23"/>
      <c r="E23" s="24"/>
      <c r="F23" s="21"/>
      <c r="G23" s="21"/>
      <c r="H23" s="22"/>
      <c r="I23" s="22"/>
      <c r="J23" s="22"/>
      <c r="K23" s="22"/>
    </row>
    <row r="24" spans="1:16" ht="15" customHeight="1">
      <c r="A24" s="20"/>
      <c r="B24" s="23"/>
      <c r="C24" s="23"/>
    </row>
    <row r="25" spans="1:16" ht="15" customHeight="1">
      <c r="A25" s="20"/>
      <c r="B25" s="23"/>
      <c r="C25" s="23"/>
    </row>
    <row r="40" spans="3:3">
      <c r="C40" t="s">
        <v>616</v>
      </c>
    </row>
    <row r="41" spans="3:3">
      <c r="C41" t="s">
        <v>617</v>
      </c>
    </row>
    <row r="42" spans="3:3">
      <c r="C42" t="s">
        <v>618</v>
      </c>
    </row>
  </sheetData>
  <mergeCells count="55">
    <mergeCell ref="A1:J1"/>
    <mergeCell ref="A2:J2"/>
    <mergeCell ref="A3:B4"/>
    <mergeCell ref="A6:A7"/>
    <mergeCell ref="B6:B7"/>
    <mergeCell ref="C6:C7"/>
    <mergeCell ref="D6:D7"/>
    <mergeCell ref="E6:E7"/>
    <mergeCell ref="F6:F7"/>
    <mergeCell ref="G6:I6"/>
    <mergeCell ref="P6:P7"/>
    <mergeCell ref="C11:D11"/>
    <mergeCell ref="F11:H11"/>
    <mergeCell ref="I11:J11"/>
    <mergeCell ref="K11:M11"/>
    <mergeCell ref="O11:P11"/>
    <mergeCell ref="J6:J7"/>
    <mergeCell ref="K6:M6"/>
    <mergeCell ref="N6:N7"/>
    <mergeCell ref="O6:O7"/>
    <mergeCell ref="O12:P12"/>
    <mergeCell ref="C13:D13"/>
    <mergeCell ref="F13:H13"/>
    <mergeCell ref="I13:J13"/>
    <mergeCell ref="K13:M13"/>
    <mergeCell ref="O13:P13"/>
    <mergeCell ref="F12:H12"/>
    <mergeCell ref="I12:J12"/>
    <mergeCell ref="K12:M12"/>
    <mergeCell ref="O14:P14"/>
    <mergeCell ref="C15:D15"/>
    <mergeCell ref="F15:H15"/>
    <mergeCell ref="I15:J15"/>
    <mergeCell ref="K15:M15"/>
    <mergeCell ref="O15:P15"/>
    <mergeCell ref="C14:D14"/>
    <mergeCell ref="F14:H14"/>
    <mergeCell ref="I14:J14"/>
    <mergeCell ref="K14:M14"/>
    <mergeCell ref="K17:M17"/>
    <mergeCell ref="O17:P17"/>
    <mergeCell ref="C16:D16"/>
    <mergeCell ref="F16:H16"/>
    <mergeCell ref="I16:J16"/>
    <mergeCell ref="K16:M16"/>
    <mergeCell ref="O16:P16"/>
    <mergeCell ref="C17:D17"/>
    <mergeCell ref="F17:H17"/>
    <mergeCell ref="I17:J17"/>
    <mergeCell ref="O18:P18"/>
    <mergeCell ref="C19:D19"/>
    <mergeCell ref="C18:D18"/>
    <mergeCell ref="F18:H18"/>
    <mergeCell ref="I18:J18"/>
    <mergeCell ref="K18:M18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scale="8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9</vt:i4>
      </vt:variant>
    </vt:vector>
  </HeadingPairs>
  <TitlesOfParts>
    <vt:vector size="26" baseType="lpstr">
      <vt:lpstr>Titulní strana</vt:lpstr>
      <vt:lpstr>F2-A jun</vt:lpstr>
      <vt:lpstr>F2-A sen</vt:lpstr>
      <vt:lpstr>F2-B sen</vt:lpstr>
      <vt:lpstr>F2-C sen</vt:lpstr>
      <vt:lpstr>F4-A jun</vt:lpstr>
      <vt:lpstr>F4-A sen</vt:lpstr>
      <vt:lpstr>F4-B jun</vt:lpstr>
      <vt:lpstr>F4-B sen</vt:lpstr>
      <vt:lpstr>F4-C jun</vt:lpstr>
      <vt:lpstr>F4-C sen</vt:lpstr>
      <vt:lpstr>F-DS</vt:lpstr>
      <vt:lpstr>NSS-A</vt:lpstr>
      <vt:lpstr>NSS-B</vt:lpstr>
      <vt:lpstr>Body do MiČR</vt:lpstr>
      <vt:lpstr>Seznam rozhodčích</vt:lpstr>
      <vt:lpstr>Seznam klubů</vt:lpstr>
      <vt:lpstr>'F2-A jun'!Oblast_tisku</vt:lpstr>
      <vt:lpstr>'F2-A sen'!Oblast_tisku</vt:lpstr>
      <vt:lpstr>'F4-A jun'!Oblast_tisku</vt:lpstr>
      <vt:lpstr>'F4-A sen'!Oblast_tisku</vt:lpstr>
      <vt:lpstr>'F-DS'!Oblast_tisku</vt:lpstr>
      <vt:lpstr>'NSS-A'!Oblast_tisku</vt:lpstr>
      <vt:lpstr>'NSS-B'!Oblast_tisku</vt:lpstr>
      <vt:lpstr>'Seznam rozhodčích'!Oblast_tisku</vt:lpstr>
      <vt:lpstr>'Titulní strana'!Oblast_tisku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 Jedlička</dc:creator>
  <cp:lastModifiedBy>Petr</cp:lastModifiedBy>
  <cp:revision>1</cp:revision>
  <cp:lastPrinted>2013-09-14T17:03:41Z</cp:lastPrinted>
  <dcterms:created xsi:type="dcterms:W3CDTF">2005-07-31T10:02:30Z</dcterms:created>
  <dcterms:modified xsi:type="dcterms:W3CDTF">2013-09-15T16:00:43Z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